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19320" windowHeight="8445" tabRatio="807" activeTab="1"/>
  </bookViews>
  <sheets>
    <sheet name="4_Darba efektivitāte" sheetId="2" r:id="rId1"/>
    <sheet name="5_Pakalp.(h)_Darbn.likmes veid." sheetId="3" r:id="rId2"/>
    <sheet name="6_Tāme" sheetId="4" r:id="rId3"/>
    <sheet name="7_Finanšu piedāvājums" sheetId="5" r:id="rId4"/>
  </sheets>
  <definedNames>
    <definedName name="_Toc409514577" localSheetId="2">'6_Tāme'!#REF!</definedName>
    <definedName name="_Toc409514577" localSheetId="3">'7_Finanšu piedāvājums'!#REF!</definedName>
    <definedName name="_xlnm.Print_Area" localSheetId="0">'4_Darba efektivitāte'!$A$1:$H$98</definedName>
    <definedName name="_xlnm.Print_Area" localSheetId="1">'5_Pakalp.(h)_Darbn.likmes veid.'!$A$1:$P$87</definedName>
  </definedNames>
  <calcPr calcId="114210"/>
  <customWorkbookViews>
    <customWorkbookView name="Ginta - Personal View" guid="{9ABB1DDE-6DF1-4AB3-AD0D-30F1E5F0669B}" mergeInterval="0" personalView="1" maximized="1" xWindow="1" yWindow="1" windowWidth="1280" windowHeight="547" tabRatio="807" activeSheetId="2" showComments="commIndAndComment"/>
    <customWorkbookView name="user - Personal View" guid="{C65B2E2E-A291-4FF7-9C65-107B865F5522}" mergeInterval="0" personalView="1" maximized="1" windowWidth="1596" windowHeight="675" tabRatio="807" activeSheetId="2"/>
  </customWorkbookViews>
</workbook>
</file>

<file path=xl/calcChain.xml><?xml version="1.0" encoding="utf-8"?>
<calcChain xmlns="http://schemas.openxmlformats.org/spreadsheetml/2006/main">
  <c r="C18" i="4"/>
  <c r="C19"/>
  <c r="C20"/>
  <c r="C21"/>
  <c r="C24"/>
  <c r="G25"/>
  <c r="F21"/>
  <c r="G21"/>
  <c r="F16"/>
  <c r="G16"/>
  <c r="E11"/>
  <c r="F11"/>
  <c r="G11"/>
  <c r="G28"/>
  <c r="F28"/>
  <c r="F25"/>
  <c r="E25"/>
  <c r="E21"/>
  <c r="E16"/>
  <c r="E28"/>
  <c r="F53" i="2"/>
  <c r="F39"/>
  <c r="F38"/>
  <c r="F37"/>
  <c r="F36"/>
  <c r="F35"/>
  <c r="F34"/>
  <c r="F33"/>
  <c r="F32"/>
  <c r="F31"/>
  <c r="F29"/>
  <c r="F28"/>
  <c r="F27"/>
  <c r="F26"/>
  <c r="F25"/>
  <c r="F24"/>
  <c r="F23"/>
  <c r="F22"/>
  <c r="F20"/>
  <c r="F10"/>
  <c r="F11"/>
  <c r="F12"/>
  <c r="F13"/>
  <c r="F14"/>
  <c r="F15"/>
  <c r="F16"/>
  <c r="F17"/>
  <c r="F18"/>
  <c r="F19"/>
  <c r="F9"/>
  <c r="G65" i="3"/>
  <c r="G66"/>
  <c r="G67"/>
  <c r="G16"/>
  <c r="G17"/>
  <c r="G18"/>
  <c r="G19"/>
  <c r="G20"/>
  <c r="G21"/>
  <c r="G22"/>
  <c r="G23"/>
  <c r="G24"/>
  <c r="G25"/>
  <c r="G26"/>
  <c r="G27"/>
  <c r="G39"/>
  <c r="G40"/>
  <c r="G41"/>
  <c r="G42"/>
  <c r="G43"/>
  <c r="G44"/>
  <c r="G45"/>
  <c r="G46"/>
  <c r="G47"/>
  <c r="G48"/>
  <c r="G49"/>
  <c r="G50"/>
  <c r="G51"/>
  <c r="G17" i="5"/>
  <c r="G22"/>
  <c r="G21"/>
  <c r="G20"/>
  <c r="G23"/>
  <c r="G19"/>
  <c r="G18"/>
  <c r="C24" i="3"/>
  <c r="C21" i="2"/>
  <c r="C8" i="4"/>
  <c r="H16" i="3"/>
  <c r="I16"/>
  <c r="K16"/>
  <c r="M16"/>
  <c r="O16"/>
  <c r="P16"/>
  <c r="J16"/>
  <c r="E64" i="2"/>
  <c r="H64"/>
  <c r="G56"/>
  <c r="E56"/>
  <c r="C56"/>
  <c r="F57"/>
  <c r="H48"/>
  <c r="F48"/>
  <c r="G41"/>
  <c r="E48"/>
  <c r="C28" i="4"/>
  <c r="H67" i="3"/>
  <c r="J67"/>
  <c r="H66"/>
  <c r="J66"/>
  <c r="H65"/>
  <c r="J65"/>
  <c r="I67"/>
  <c r="G59"/>
  <c r="G61"/>
  <c r="G60"/>
  <c r="G58"/>
  <c r="G55"/>
  <c r="G56"/>
  <c r="G54"/>
  <c r="G34"/>
  <c r="G35"/>
  <c r="G31"/>
  <c r="G32"/>
  <c r="G33"/>
  <c r="G36"/>
  <c r="H24"/>
  <c r="H20"/>
  <c r="H60"/>
  <c r="I60"/>
  <c r="K60"/>
  <c r="M60"/>
  <c r="O60"/>
  <c r="P60"/>
  <c r="J60"/>
  <c r="H59"/>
  <c r="H58"/>
  <c r="I58"/>
  <c r="H56"/>
  <c r="I56"/>
  <c r="J56"/>
  <c r="H55"/>
  <c r="J55"/>
  <c r="H54"/>
  <c r="K54"/>
  <c r="M54"/>
  <c r="O54"/>
  <c r="P54"/>
  <c r="J54"/>
  <c r="H49"/>
  <c r="J49"/>
  <c r="K49"/>
  <c r="M49"/>
  <c r="O49"/>
  <c r="P49"/>
  <c r="H48"/>
  <c r="J48"/>
  <c r="H47"/>
  <c r="J47"/>
  <c r="H45"/>
  <c r="J45"/>
  <c r="H44"/>
  <c r="J44"/>
  <c r="H43"/>
  <c r="J43"/>
  <c r="I43"/>
  <c r="H41"/>
  <c r="J41"/>
  <c r="H40"/>
  <c r="J40"/>
  <c r="H39"/>
  <c r="I39"/>
  <c r="J39"/>
  <c r="H34"/>
  <c r="J34"/>
  <c r="H32"/>
  <c r="I32"/>
  <c r="H31"/>
  <c r="I31"/>
  <c r="H26"/>
  <c r="J26"/>
  <c r="H25"/>
  <c r="I25"/>
  <c r="H22"/>
  <c r="I22"/>
  <c r="K22"/>
  <c r="M22"/>
  <c r="O22"/>
  <c r="P22"/>
  <c r="H21"/>
  <c r="J21"/>
  <c r="H18"/>
  <c r="I18"/>
  <c r="H17"/>
  <c r="J17"/>
  <c r="J22"/>
  <c r="I55"/>
  <c r="I48"/>
  <c r="I44"/>
  <c r="K44"/>
  <c r="M44"/>
  <c r="O44"/>
  <c r="P44"/>
  <c r="I34"/>
  <c r="I24"/>
  <c r="K39"/>
  <c r="M39"/>
  <c r="O39"/>
  <c r="P39"/>
  <c r="I47"/>
  <c r="I49"/>
  <c r="I59"/>
  <c r="G62" i="2"/>
  <c r="G63"/>
  <c r="G64"/>
  <c r="G47"/>
  <c r="G46"/>
  <c r="G48"/>
  <c r="F54"/>
  <c r="F55"/>
  <c r="F56"/>
  <c r="C30"/>
  <c r="C9" i="4"/>
  <c r="C15"/>
  <c r="C40" i="2"/>
  <c r="C10" i="4"/>
  <c r="C41" i="2"/>
  <c r="K55" i="3"/>
  <c r="M55"/>
  <c r="O55"/>
  <c r="P55"/>
  <c r="G28"/>
  <c r="F40" i="2"/>
  <c r="F21"/>
  <c r="K56" i="3"/>
  <c r="M56"/>
  <c r="O56"/>
  <c r="P56"/>
  <c r="I54"/>
  <c r="I66"/>
  <c r="I45"/>
  <c r="K45"/>
  <c r="M45"/>
  <c r="O45"/>
  <c r="P45"/>
  <c r="I26"/>
  <c r="K26"/>
  <c r="M26"/>
  <c r="O26"/>
  <c r="P26"/>
  <c r="I17"/>
  <c r="K17"/>
  <c r="M17"/>
  <c r="O17"/>
  <c r="P17"/>
  <c r="K34"/>
  <c r="M34"/>
  <c r="O34"/>
  <c r="P34"/>
  <c r="P35"/>
  <c r="D15" i="4"/>
  <c r="H15"/>
  <c r="K47" i="3"/>
  <c r="M47"/>
  <c r="O47"/>
  <c r="P47"/>
  <c r="G68"/>
  <c r="K67"/>
  <c r="M67"/>
  <c r="O67"/>
  <c r="P67"/>
  <c r="I15" i="4"/>
  <c r="J15"/>
  <c r="P57" i="3"/>
  <c r="K66"/>
  <c r="M66"/>
  <c r="O66"/>
  <c r="P66"/>
  <c r="I41"/>
  <c r="K41"/>
  <c r="M41"/>
  <c r="O41"/>
  <c r="P41"/>
  <c r="I40"/>
  <c r="K40"/>
  <c r="M40"/>
  <c r="O40"/>
  <c r="P40"/>
  <c r="P42"/>
  <c r="J18"/>
  <c r="K18"/>
  <c r="M18"/>
  <c r="O18"/>
  <c r="P18"/>
  <c r="P19"/>
  <c r="J32"/>
  <c r="K32"/>
  <c r="M32"/>
  <c r="O32"/>
  <c r="P32"/>
  <c r="K48"/>
  <c r="M48"/>
  <c r="O48"/>
  <c r="P48"/>
  <c r="P50"/>
  <c r="D20" i="4"/>
  <c r="H20"/>
  <c r="J20" i="3"/>
  <c r="I20"/>
  <c r="K20"/>
  <c r="M20"/>
  <c r="O20"/>
  <c r="P20"/>
  <c r="P23"/>
  <c r="D9" i="4"/>
  <c r="H9"/>
  <c r="I65" i="3"/>
  <c r="K65"/>
  <c r="M65"/>
  <c r="O65"/>
  <c r="P65"/>
  <c r="P68"/>
  <c r="I21"/>
  <c r="K21"/>
  <c r="M21"/>
  <c r="O21"/>
  <c r="P21"/>
  <c r="J58"/>
  <c r="K58"/>
  <c r="M58"/>
  <c r="O58"/>
  <c r="P58"/>
  <c r="J25"/>
  <c r="K25"/>
  <c r="M25"/>
  <c r="O25"/>
  <c r="P25"/>
  <c r="J31"/>
  <c r="K31"/>
  <c r="M31"/>
  <c r="O31"/>
  <c r="P31"/>
  <c r="K43"/>
  <c r="M43"/>
  <c r="O43"/>
  <c r="P43"/>
  <c r="P46"/>
  <c r="D19" i="4"/>
  <c r="H19"/>
  <c r="J59" i="3"/>
  <c r="K59"/>
  <c r="M59"/>
  <c r="O59"/>
  <c r="P59"/>
  <c r="J24"/>
  <c r="K24"/>
  <c r="M24"/>
  <c r="O24"/>
  <c r="P24"/>
  <c r="P27"/>
  <c r="D10" i="4"/>
  <c r="H10"/>
  <c r="G57" i="3"/>
  <c r="G62"/>
  <c r="C11" i="4"/>
  <c r="C14"/>
  <c r="C16"/>
  <c r="F30" i="2"/>
  <c r="F41"/>
  <c r="C23" i="4"/>
  <c r="C25"/>
  <c r="D8"/>
  <c r="P28" i="3"/>
  <c r="E29"/>
  <c r="D18" i="4"/>
  <c r="P51" i="3"/>
  <c r="E52"/>
  <c r="J10" i="4"/>
  <c r="I10"/>
  <c r="P33" i="3"/>
  <c r="J20" i="4"/>
  <c r="I20"/>
  <c r="E69" i="3"/>
  <c r="D27" i="4"/>
  <c r="D23"/>
  <c r="J9"/>
  <c r="I9"/>
  <c r="P61" i="3"/>
  <c r="D24" i="4"/>
  <c r="H24"/>
  <c r="J19"/>
  <c r="I19"/>
  <c r="H27"/>
  <c r="D28"/>
  <c r="D14"/>
  <c r="P36" i="3"/>
  <c r="E37"/>
  <c r="H18" i="4"/>
  <c r="D21"/>
  <c r="J24"/>
  <c r="I24"/>
  <c r="H23"/>
  <c r="D25"/>
  <c r="P62" i="3"/>
  <c r="E63"/>
  <c r="H8" i="4"/>
  <c r="D11"/>
  <c r="H11"/>
  <c r="J8"/>
  <c r="I8"/>
  <c r="H14"/>
  <c r="D16"/>
  <c r="H25"/>
  <c r="J23"/>
  <c r="I23"/>
  <c r="H21"/>
  <c r="J18"/>
  <c r="I18"/>
  <c r="H28"/>
  <c r="C10" i="5"/>
  <c r="I27" i="4"/>
  <c r="I28"/>
  <c r="J27"/>
  <c r="J28"/>
  <c r="D10" i="5"/>
  <c r="H16" i="4"/>
  <c r="J14"/>
  <c r="I14"/>
  <c r="J25"/>
  <c r="D9" i="5"/>
  <c r="I25" i="4"/>
  <c r="C9" i="5"/>
  <c r="J21" i="4"/>
  <c r="D8" i="5"/>
  <c r="I21" i="4"/>
  <c r="C8" i="5"/>
  <c r="C6"/>
  <c r="H29" i="4"/>
  <c r="J11"/>
  <c r="I11"/>
  <c r="D6" i="5"/>
  <c r="C7"/>
  <c r="C11"/>
  <c r="I16" i="4"/>
  <c r="J16"/>
  <c r="D7" i="5"/>
  <c r="C12"/>
  <c r="C13"/>
  <c r="J29" i="4"/>
  <c r="D11" i="5"/>
  <c r="D12"/>
  <c r="D13"/>
</calcChain>
</file>

<file path=xl/comments1.xml><?xml version="1.0" encoding="utf-8"?>
<comments xmlns="http://schemas.openxmlformats.org/spreadsheetml/2006/main">
  <authors>
    <author>user</author>
  </authors>
  <commentList>
    <comment ref="C7" authorId="0">
      <text>
        <r>
          <rPr>
            <b/>
            <sz val="11"/>
            <color indexed="10"/>
            <rFont val="Arial"/>
            <family val="2"/>
            <charset val="186"/>
          </rPr>
          <t>Skaidrojums: Aizpilda Pasūtītājs, norādot telpu platības pēc pielietojuma</t>
        </r>
      </text>
    </comment>
    <comment ref="D7" authorId="0">
      <text>
        <r>
          <rPr>
            <b/>
            <sz val="12"/>
            <color indexed="10"/>
            <rFont val="Tahoma"/>
            <family val="2"/>
            <charset val="186"/>
          </rPr>
          <t>Skaidrojums: Aizpilda Pasūtītājs, norādot telpu pamatuzkopšanas reizes nedēļā.</t>
        </r>
        <r>
          <rPr>
            <sz val="9"/>
            <color indexed="81"/>
            <rFont val="Tahoma"/>
            <family val="2"/>
            <charset val="186"/>
          </rPr>
          <t xml:space="preserve">
</t>
        </r>
      </text>
    </comment>
    <comment ref="E7" authorId="0">
      <text>
        <r>
          <rPr>
            <b/>
            <sz val="11"/>
            <color indexed="10"/>
            <rFont val="Tahoma"/>
            <family val="2"/>
            <charset val="186"/>
          </rPr>
          <t>Skaidrojums: Pretendenta plānotā darba efektivitāte vienā darba stundā, izteikta  uzkoptās konkrētā pielietojuma telpas kvadrātmetros</t>
        </r>
        <r>
          <rPr>
            <sz val="9"/>
            <color indexed="81"/>
            <rFont val="Tahoma"/>
            <family val="2"/>
            <charset val="186"/>
          </rPr>
          <t xml:space="preserve">
</t>
        </r>
      </text>
    </comment>
    <comment ref="F7" authorId="0">
      <text>
        <r>
          <rPr>
            <b/>
            <sz val="11"/>
            <color indexed="10"/>
            <rFont val="Tahoma"/>
            <family val="2"/>
            <charset val="186"/>
          </rPr>
          <t>Skaidrojums:6.kolonnas summas veido: "Telpu uzkopjamās platības objektos" (3. kolonna), dalīta ar "Plānotā uzkopšanas efektivitāte" (5. kolonna), reizināta ar "Telpu pamatuzkopšanas reizes nedēļā" (4. kolonna), reizināta ar 52 nedēļām gadā, dalīta ar 12 mēnešiem gadā.</t>
        </r>
        <r>
          <rPr>
            <b/>
            <sz val="9"/>
            <color indexed="81"/>
            <rFont val="Tahoma"/>
            <family val="2"/>
            <charset val="186"/>
          </rPr>
          <t xml:space="preserve"> </t>
        </r>
      </text>
    </comment>
    <comment ref="G7" authorId="0">
      <text>
        <r>
          <rPr>
            <b/>
            <sz val="11"/>
            <color indexed="10"/>
            <rFont val="Arial"/>
            <family val="2"/>
            <charset val="186"/>
          </rPr>
          <t>Skaidrojums: Aizpilda Pretendents, norādot darbinieku skaitu pakalpojuma izpildei</t>
        </r>
        <r>
          <rPr>
            <sz val="9"/>
            <color indexed="81"/>
            <rFont val="Tahoma"/>
            <family val="2"/>
            <charset val="186"/>
          </rPr>
          <t xml:space="preserve">
</t>
        </r>
      </text>
    </comment>
  </commentList>
</comments>
</file>

<file path=xl/sharedStrings.xml><?xml version="1.0" encoding="utf-8"?>
<sst xmlns="http://schemas.openxmlformats.org/spreadsheetml/2006/main" count="336" uniqueCount="221">
  <si>
    <t>Pakalpojuma izpildei prognozējamās stundas un iesaistīto darbinieku prognozējamais* daudzums un atalgojums</t>
  </si>
  <si>
    <t xml:space="preserve">Darba devēja soc.nodoklis </t>
  </si>
  <si>
    <t>Darba devēja soc.nodoklis vienam darbiniekam</t>
  </si>
  <si>
    <t>1. Telpu ikdienas pamatuzkopšana, uzturēšana un garderobistu pakalpojumi</t>
  </si>
  <si>
    <t>1.1. Telpu ikdienas uzkopšana</t>
  </si>
  <si>
    <t>1.3. Teritorijas ikdienas uzkopšana</t>
  </si>
  <si>
    <t>1.4. Teritorijas ikdienas uzturēšana</t>
  </si>
  <si>
    <t>TĀME</t>
  </si>
  <si>
    <t>2. Periodiski veicamie speciālie darbi</t>
  </si>
  <si>
    <r>
      <t xml:space="preserve">2.7. </t>
    </r>
    <r>
      <rPr>
        <b/>
        <u/>
        <sz val="11"/>
        <rFont val="Arial"/>
        <family val="2"/>
        <charset val="186"/>
      </rPr>
      <t>Periodiski veicamie  speciālie darbi:</t>
    </r>
    <r>
      <rPr>
        <b/>
        <sz val="11"/>
        <rFont val="Arial"/>
        <family val="2"/>
        <charset val="186"/>
      </rPr>
      <t xml:space="preserve"> logu mazgāšana, linoleja grīdas segumu vaskošana, koka/parketa grīdas segumu slīpēšana / lakošana, paklāja grīdas segumu ģenerāltīrīšana,citu virsmu: betona/ akmens/ flīžu grīdas ģenerāltīrīšana, mīksto mēbeļu ģenerāltīrīšana. Pretendents norāda cenu par 1m</t>
    </r>
    <r>
      <rPr>
        <b/>
        <vertAlign val="superscript"/>
        <sz val="11"/>
        <rFont val="Arial"/>
        <family val="2"/>
        <charset val="186"/>
      </rPr>
      <t>2</t>
    </r>
    <r>
      <rPr>
        <b/>
        <sz val="11"/>
        <rFont val="Arial"/>
        <family val="2"/>
        <charset val="186"/>
      </rPr>
      <t xml:space="preserve"> (EUR bez PVN). Periodiski veicamie  speciālie darbi tiks veikti pēc Pasūtītāja pieprasījuma, iepriekš  vienojoties ar Izpildītāju. Samaksa  par noteiktajiem darbiem tiks veikta atsevišķi saskaņā ar Pretendenta norādīto cenu (EUR/1m</t>
    </r>
    <r>
      <rPr>
        <b/>
        <vertAlign val="superscript"/>
        <sz val="11"/>
        <rFont val="Arial"/>
        <family val="2"/>
        <charset val="186"/>
      </rPr>
      <t xml:space="preserve">2 </t>
    </r>
    <r>
      <rPr>
        <b/>
        <sz val="11"/>
        <rFont val="Arial"/>
        <family val="2"/>
        <charset val="186"/>
      </rPr>
      <t>vai EUR/gab.) bez PVN</t>
    </r>
  </si>
  <si>
    <t>3. Telpu uzkopšanas papildus darbi (papildus darba spēka piesaiste)</t>
  </si>
  <si>
    <r>
      <t xml:space="preserve">3.3. </t>
    </r>
    <r>
      <rPr>
        <b/>
        <u/>
        <sz val="11"/>
        <rFont val="Arial"/>
        <family val="2"/>
        <charset val="186"/>
      </rPr>
      <t>Telpu uzkopšanas papildus darbi:</t>
    </r>
    <r>
      <rPr>
        <b/>
        <sz val="11"/>
        <rFont val="Arial"/>
        <family val="2"/>
        <charset val="186"/>
      </rPr>
      <t xml:space="preserve"> Izpildītājs saskaņā ar Pasūtītāja atsevišķu pieprasījumu objektu apkalpošanā piesaista papildus apkopējas, lai īslaicīgi, paaugstinātas intensitātes apstākļos veiktu telpu uzkopšanas papildus darbus, kas pēc sava rakstura atbilst telpu uzkopšanas programmā minētajiem uzkopšanas darbu veidiem. Pretendents norāda likmi par 1 cilvēkstundu (EUR bez PVN). Samaksa  par papildus darbiem tiks veikta atsevišķi, ņemot vērā faktiski nostrādāto stundu skaitu un pretendenta norādīto likmi par 1 cilvēkstundu bez PVN</t>
    </r>
  </si>
  <si>
    <t>Finanšu piedāvājumā ierēķinātas visas izmaksas (darbaspēks, higiēnas preces, materiāli, tīrāmie līdzekļi, piegāde u.c.), kas nepieciešamas pakalpojuma izpildei</t>
  </si>
  <si>
    <t>Ar šo apstiprinām un garantējam sniegto ziņu patiesumu un precizitāti, kā arī atbilstību atklātā konkursa (identifikācijas Nr. __________) noteikumiem</t>
  </si>
  <si>
    <t>Nr.p.k.</t>
  </si>
  <si>
    <t>Pakalpojums</t>
  </si>
  <si>
    <t>Arhīvs/ biroja noliktava</t>
  </si>
  <si>
    <t>Ēdamzāle</t>
  </si>
  <si>
    <t>Ģērbtuve</t>
  </si>
  <si>
    <t>Kāpnes</t>
  </si>
  <si>
    <t>Laboratorija</t>
  </si>
  <si>
    <t>Lifti</t>
  </si>
  <si>
    <t>Objekts</t>
  </si>
  <si>
    <t>3.1.</t>
  </si>
  <si>
    <t>3.2.</t>
  </si>
  <si>
    <t>Kopā:</t>
  </si>
  <si>
    <t>Objekti</t>
  </si>
  <si>
    <t>Skaidrojumi:</t>
  </si>
  <si>
    <t>Konferenču telpas</t>
  </si>
  <si>
    <t>%</t>
  </si>
  <si>
    <t>1.1.</t>
  </si>
  <si>
    <t>1.2.</t>
  </si>
  <si>
    <t>1.1.1.</t>
  </si>
  <si>
    <t>1.1.2.</t>
  </si>
  <si>
    <t>1.2.1.</t>
  </si>
  <si>
    <t>1.2.2.</t>
  </si>
  <si>
    <t>1.1.3.</t>
  </si>
  <si>
    <t>2.1.</t>
  </si>
  <si>
    <t>2.2.</t>
  </si>
  <si>
    <t>Nr.</t>
  </si>
  <si>
    <t>Mērvienība</t>
  </si>
  <si>
    <t>Reižu skaits līguma laikā</t>
  </si>
  <si>
    <t>Logu mazgāšana</t>
  </si>
  <si>
    <t>Linoleja vaskošana</t>
  </si>
  <si>
    <t>Paklāju ģenerāltīrīšana</t>
  </si>
  <si>
    <t>Flīžu ģenerāltīrīšana</t>
  </si>
  <si>
    <t>Citu virsmu ģenerāltīrīšana</t>
  </si>
  <si>
    <t>Mīksto mēbeļu ģenerāltīrīšana</t>
  </si>
  <si>
    <t>1.3.1.</t>
  </si>
  <si>
    <t>1.4.1.</t>
  </si>
  <si>
    <t>1.4.2.</t>
  </si>
  <si>
    <t>h</t>
  </si>
  <si>
    <t>Nolikumam Nr. ________</t>
  </si>
  <si>
    <t>Gaiteņi/ ieejas halles ar KGUI</t>
  </si>
  <si>
    <t>Administratīvās telpas</t>
  </si>
  <si>
    <t>Klases</t>
  </si>
  <si>
    <t>Gaiteņi/ ieejas halles manuāli</t>
  </si>
  <si>
    <t>Noliktavu telpas manuāli</t>
  </si>
  <si>
    <t>FINANŠU PIEDĀVĀJUMS</t>
  </si>
  <si>
    <t>Kopā ar PVN:</t>
  </si>
  <si>
    <t>Cena par vienu mērvienību, EUR bez PVN (aizpilda pretendents)</t>
  </si>
  <si>
    <t>Sadaļa</t>
  </si>
  <si>
    <t>PVN, 21%, EUR:</t>
  </si>
  <si>
    <t>(Izvērsta forma - darbinieku atalgojums)</t>
  </si>
  <si>
    <t>Amats</t>
  </si>
  <si>
    <t>Stundas likme (bruto) EUR/h</t>
  </si>
  <si>
    <t>Darbinieka atalgojums</t>
  </si>
  <si>
    <t>Darbinieka izmaksas</t>
  </si>
  <si>
    <t>Mēnesī (EUR)</t>
  </si>
  <si>
    <t>Mēnesī kopā (EUR)</t>
  </si>
  <si>
    <t xml:space="preserve">Apkopēja </t>
  </si>
  <si>
    <t>Apkopēja</t>
  </si>
  <si>
    <t xml:space="preserve">                                                                                                                                                                                                  </t>
  </si>
  <si>
    <t xml:space="preserve">1.2. Telpu ikdienas uzturēšana </t>
  </si>
  <si>
    <t xml:space="preserve">Dežūrapkopēja </t>
  </si>
  <si>
    <t>Dežūrapkopēja</t>
  </si>
  <si>
    <t xml:space="preserve"> Telpu ikdienas uzturēšana kopā mēnesī:</t>
  </si>
  <si>
    <t>Sētnieks</t>
  </si>
  <si>
    <t xml:space="preserve">Sētnieks </t>
  </si>
  <si>
    <t xml:space="preserve"> Teritorijas ikdienas pamatuzkopšana kopā mēnesī:</t>
  </si>
  <si>
    <t xml:space="preserve"> Teritorijas ikdienas uzturēšana kopā:</t>
  </si>
  <si>
    <t>Nolikumam Nr. ______________</t>
  </si>
  <si>
    <t>Darba stundas mēnesī, h (vienam cilvēkam)</t>
  </si>
  <si>
    <t>Cilvēku skaits</t>
  </si>
  <si>
    <t>Viena darbinieka izmaksas mēnesī</t>
  </si>
  <si>
    <t>Visu darbinieku izmaksas mēnesī</t>
  </si>
  <si>
    <t>Darba alga (vienam darbiniekam) (bruto)</t>
  </si>
  <si>
    <t xml:space="preserve"> Noteiktais slimības naudas uzkrājums vienam darbiniekam</t>
  </si>
  <si>
    <t>Atalgojums vienam darbiniekam (bruto)</t>
  </si>
  <si>
    <t>Riska nodeva vienam darbiniekam</t>
  </si>
  <si>
    <t>Stundu skaits kopā (aizpildās automātiski)</t>
  </si>
  <si>
    <t>Aizpildās automātiski (EUR)</t>
  </si>
  <si>
    <t xml:space="preserve"> Uzkrājums atvaļinājumam (1/12 daļa) (vienam darbiniekam)</t>
  </si>
  <si>
    <t>Pretendenta noteiktais slimības naudas uzkrājums, %:</t>
  </si>
  <si>
    <t>…</t>
  </si>
  <si>
    <t>1.3.</t>
  </si>
  <si>
    <t>Darbu vadītājs</t>
  </si>
  <si>
    <t>Visi objekti</t>
  </si>
  <si>
    <t>...</t>
  </si>
  <si>
    <t>Darbu vadīšana un uzraudzība</t>
  </si>
  <si>
    <t>2.3.</t>
  </si>
  <si>
    <t>2.4.</t>
  </si>
  <si>
    <t>2.5.</t>
  </si>
  <si>
    <t>Darbu vadīšana un uzraudzība kopā:</t>
  </si>
  <si>
    <t>1. Pamatpakalpojumi</t>
  </si>
  <si>
    <t>1.4.</t>
  </si>
  <si>
    <t>1.5.</t>
  </si>
  <si>
    <t>Telpu ikdienas uzkopšana</t>
  </si>
  <si>
    <t>Telpu ikdienas uzturēšana</t>
  </si>
  <si>
    <t>Teritoriju ikdienas uzkopšana</t>
  </si>
  <si>
    <t>Teritoriju ikdienas uzturēšana</t>
  </si>
  <si>
    <t>Cena mēnesī, EUR bez PVN (aizpildās automātiski)</t>
  </si>
  <si>
    <t>Cena 36 mēnešiem, EUR bez PVN (aizpildās automātiski)</t>
  </si>
  <si>
    <t>Dežūrsētnieks</t>
  </si>
  <si>
    <t>Prognozējamais apjoms vienai reizei</t>
  </si>
  <si>
    <t>Objekts A, ielā/pilsētā</t>
  </si>
  <si>
    <t>1.5. Darbu vadīšana un uzraudzība</t>
  </si>
  <si>
    <t>Objekts B, ielā/pilsētā</t>
  </si>
  <si>
    <t>Objekts C, ielā/pilsētā</t>
  </si>
  <si>
    <t>2.6.</t>
  </si>
  <si>
    <r>
      <t>m</t>
    </r>
    <r>
      <rPr>
        <b/>
        <i/>
        <vertAlign val="superscript"/>
        <sz val="11"/>
        <rFont val="Arial"/>
        <family val="2"/>
        <charset val="186"/>
      </rPr>
      <t>2</t>
    </r>
  </si>
  <si>
    <r>
      <t>gab. vai m</t>
    </r>
    <r>
      <rPr>
        <b/>
        <i/>
        <vertAlign val="superscript"/>
        <sz val="11"/>
        <rFont val="Arial"/>
        <family val="2"/>
        <charset val="186"/>
      </rPr>
      <t>2</t>
    </r>
  </si>
  <si>
    <t>Pretendenta piedāvātā vidējā uzkopjamās platības efektivitāte, m2/h vienā uzkopšanas reizē (gadījumā, ja līguma izpildes laikā tiks pievienots kāds objekts, kurā jāuzkopj teritorija, Pretendenta piedāvātā vidējā uzkopjamās platības efektivitāte tiks izmantota, lai aprēķinātu nepieciešamo stundu skaitu):</t>
  </si>
  <si>
    <t>Tualetes un dušu telpas</t>
  </si>
  <si>
    <r>
      <t xml:space="preserve">Kopā, EUR bez PVN </t>
    </r>
    <r>
      <rPr>
        <b/>
        <sz val="11"/>
        <color indexed="10"/>
        <rFont val="Arial"/>
        <family val="2"/>
        <charset val="186"/>
      </rPr>
      <t>(VĒRTĒJAMAIS KRITĒRIJS A)</t>
    </r>
    <r>
      <rPr>
        <b/>
        <sz val="11"/>
        <rFont val="Arial"/>
        <family val="2"/>
        <charset val="186"/>
      </rPr>
      <t>:</t>
    </r>
  </si>
  <si>
    <r>
      <t>Kopā, EUR bez PVN</t>
    </r>
    <r>
      <rPr>
        <b/>
        <sz val="11"/>
        <color indexed="10"/>
        <rFont val="Arial"/>
        <family val="2"/>
        <charset val="186"/>
      </rPr>
      <t xml:space="preserve"> (VĒRTĒJAMAIS KRITĒRIJS B)</t>
    </r>
    <r>
      <rPr>
        <b/>
        <sz val="11"/>
        <rFont val="Arial"/>
        <family val="2"/>
        <charset val="186"/>
      </rPr>
      <t>:</t>
    </r>
  </si>
  <si>
    <t xml:space="preserve"> Telpu ikdienas pamatuzkopšana kopā mēnesī (h):</t>
  </si>
  <si>
    <t>Vidējā stundas tarifa likme, EUR:</t>
  </si>
  <si>
    <t>Telpu un teritorijas uzkopšanas pakalpojuma darba efektivitāte objektos saskaņā ar Pasūtītāja noteikto uzkopšanas programmu</t>
  </si>
  <si>
    <r>
      <t xml:space="preserve">2. Izpildītājam jānodrošina telpu ikdienas uzturēšana </t>
    </r>
    <r>
      <rPr>
        <b/>
        <sz val="11"/>
        <color indexed="10"/>
        <rFont val="Arial"/>
        <family val="2"/>
        <charset val="186"/>
      </rPr>
      <t>(dežūruzkopšana)</t>
    </r>
    <r>
      <rPr>
        <b/>
        <sz val="11"/>
        <color indexed="8"/>
        <rFont val="Arial"/>
        <family val="2"/>
        <charset val="186"/>
      </rPr>
      <t xml:space="preserve"> saskaņā Pasūtītāja prasībām</t>
    </r>
  </si>
  <si>
    <t>3. Izpildītājam jānodrošina teritoriju  ikdienas pamatuzkopšana (katru dienu līdz plkst. 8:00), atbilstoši Pasūtītāja uzkopšanas programmai</t>
  </si>
  <si>
    <r>
      <t xml:space="preserve">4. Izpildītājam jānodrošina teritoriju  ikdienas uzturēšana </t>
    </r>
    <r>
      <rPr>
        <b/>
        <sz val="11"/>
        <color indexed="10"/>
        <rFont val="Arial"/>
        <family val="2"/>
        <charset val="186"/>
      </rPr>
      <t>(dežūrsētnieki noteiktajos objektos no plkst. 0:00 līdz 0:00</t>
    </r>
    <r>
      <rPr>
        <b/>
        <sz val="11"/>
        <color indexed="8"/>
        <rFont val="Arial"/>
        <family val="2"/>
        <charset val="186"/>
      </rPr>
      <t>) saskaņā Pasūtītāja prasībām</t>
    </r>
  </si>
  <si>
    <r>
      <rPr>
        <b/>
        <u/>
        <sz val="11"/>
        <rFont val="Arial"/>
        <family val="2"/>
        <charset val="186"/>
      </rPr>
      <t>1. Tabula</t>
    </r>
    <r>
      <rPr>
        <b/>
        <sz val="11"/>
        <rFont val="Arial"/>
        <family val="2"/>
        <charset val="186"/>
      </rPr>
      <t>:Telpu ikdienas uzkopšana atbilstoši Pasūtītāja prasībām (1. pielikums. Tehniskā  specifikācija.Telpu uzkopšanas programma)</t>
    </r>
  </si>
  <si>
    <r>
      <rPr>
        <b/>
        <u/>
        <sz val="11"/>
        <rFont val="Arial"/>
        <family val="2"/>
        <charset val="186"/>
      </rPr>
      <t>2. Tabula</t>
    </r>
    <r>
      <rPr>
        <b/>
        <sz val="11"/>
        <rFont val="Arial"/>
        <family val="2"/>
        <charset val="186"/>
      </rPr>
      <t>:Dežūrapkopējas (dienas servisa nodrošināšana atbilstoši Pasūtītāja prasībām  (1. pielikums. Tehniskā  specifikācija.Telpu uzkopšanas programma)</t>
    </r>
  </si>
  <si>
    <r>
      <rPr>
        <b/>
        <u/>
        <sz val="11"/>
        <rFont val="Arial"/>
        <family val="2"/>
        <charset val="186"/>
      </rPr>
      <t>3. Tabula</t>
    </r>
    <r>
      <rPr>
        <b/>
        <sz val="11"/>
        <rFont val="Arial"/>
        <family val="2"/>
        <charset val="186"/>
      </rPr>
      <t>:Teritorijas ikdienas pamatuzkopšana atbilstoši  Pasūtītāja prasībām  (1. pielikums. Tehniskā  specifikācija.Teritorijas uzkopšanas programma)</t>
    </r>
  </si>
  <si>
    <r>
      <rPr>
        <b/>
        <u/>
        <sz val="11"/>
        <rFont val="Arial"/>
        <family val="2"/>
        <charset val="186"/>
      </rPr>
      <t>4. Tabula</t>
    </r>
    <r>
      <rPr>
        <b/>
        <sz val="11"/>
        <rFont val="Arial"/>
        <family val="2"/>
        <charset val="186"/>
      </rPr>
      <t>:Teritorijas ikdienas uzturēšana, atbilstoši Pasūtītāja prasībām  (1. pielikums. Tehniskā  specifikācija.Teritorijas uzkopšanas programma)</t>
    </r>
  </si>
  <si>
    <t>1. kolonna: Pasūtītāja noteikto Objektu adreses</t>
  </si>
  <si>
    <t>4. kolonna: Pasūtītāja noteiktās uzkopšanas reizes nedēļā</t>
  </si>
  <si>
    <t>2. kolonna: Dežūrapkopēju darba laiks</t>
  </si>
  <si>
    <t>3. kolonna: Pasūtītāja noteiktās telpu ikdienas uzturēšanas reizes nedēļā, ko nodrošina dezūrapkopēja (dienas serviss)</t>
  </si>
  <si>
    <t>5. kolonna: Pasūtītāja noteiktais dežūrapkopēju posteņu (dienas servisa) kopējais nepieciešamais darba stundu skaits dienā. Ņemot  vērā, ka dienas serviss telpu ikdienas uzturēšanu nodrošina katru darba dienu no plkst. 00:00 līdz 00:00</t>
  </si>
  <si>
    <t xml:space="preserve">4. kolonna: Pasūtītāja noteiktais nepieciesamais dežūrapkopēju posteņu daudzums telpu ikdienas uzturēšanai (dienā), ko nodrošina dežūrapkopējas (dienas serviss) </t>
  </si>
  <si>
    <t>6. kolonna: Dežūrapkopēju kopējais stundu skaits mēnesī</t>
  </si>
  <si>
    <t>3. kolonna: Pasūtītāja noteiktās teritoriju pamatuzkopšanas reizes nedēļā</t>
  </si>
  <si>
    <t>5. kolonna: Pretendenta plānotais stundu skaits mēnesī</t>
  </si>
  <si>
    <t>2. kolonna: Dežūrsētnieku darba laiks</t>
  </si>
  <si>
    <t>3. kolonna: Pasūtītāja noteiktās dienas nedēļā teritorijas ikdienas uzturēšanai, ko nodrošina dežūrsētnieks</t>
  </si>
  <si>
    <t>4. kolonna: Pasūtītāja noteiktais sētnieku  daudzums, kas Izpildītājam jānodrošina teritorijas uzturēšanas darbu veikšanai objektos katru darba dienu, laikā no plkst. 0:00 līdz 00:00</t>
  </si>
  <si>
    <t>5. kolonna: Dežūrsētnieku kopējais darba stundu skaits dienā</t>
  </si>
  <si>
    <t>6. kolonna: Dežūrsētnieku kopējais darba stundu skaits mēnesī</t>
  </si>
  <si>
    <t>1. Telpu ikdienas pamatuzkopšana atbilstoši Pasūtītāja uzkopšanas programmai. Pasūtītāja noteiktais telpu ikdienas pamatuzkopšanas laiks ir: objektos: ikdienas telpu pamatuzkopšanu  Izpildītājs veic ārpus Pasūtītāja darba laika (pirmdienās – piektdienās no plkst. 00:00-00:00)</t>
  </si>
  <si>
    <t>1. kolonna: Konkrētā Objekta adrese</t>
  </si>
  <si>
    <t>2. kolonna: Posteņa Nr.</t>
  </si>
  <si>
    <t>3. kolonna: Pretendents norāda pakalpojuma izpildē prognozējamo Servisa darbinieku daudzumu, katrā  Objektā, pēc amatiem:  apkopējas, dežūrapkopējas, garderobistes, sētnieki, darbu vadītājs</t>
  </si>
  <si>
    <t>4. kolonna: Pretendents norāda darbinieka bruto stundas likmi (EUR/h)</t>
  </si>
  <si>
    <t>5. kolonna: Pretendents norāda viena darbinieka plānotās darba stundas mēnesī</t>
  </si>
  <si>
    <t>6. kolonna: Pretendents norāda darbinieku (posteņu) skaitu atbilstoši stundu skaitam/stundas likmei</t>
  </si>
  <si>
    <t>7. kolonna: Kopējās darba stundas objektā mēnesī (jāsakrīt ar darba stundām katrā objektā saskaņā ar darba lapu Darba efektivitāte)</t>
  </si>
  <si>
    <t>8. kolonna: Pretendents norāda viena darbinieka (posteņa) bruto darba algu mēnesī</t>
  </si>
  <si>
    <t>9. kolonna: Pretendents norāda ikmēneša uzkrājumu viena darbinieka (posteņa) atvaļinājumam</t>
  </si>
  <si>
    <t>10. kolonna: Pretendents norāda ikmēneša slimības naudas uzkrājumu vienam darbiniekam (postenim) slimības gadījumā</t>
  </si>
  <si>
    <t>11. kolonna: Pretendents norāda viena darbinieka (posteņa) atalgojumu (bruto) mēnesī kopā</t>
  </si>
  <si>
    <t>12. kolonna: Pretendents norāda Darba devēja valsts sociālās apdrošināšanas obligāto iemaksu likmi (VSAOI) procentuāli. Ja tiek norādīta procentu likme, kas ir zemāka par  valstī noteikto, tad pretendentam ir jāiesniedz dokuments, kas apliecina, ka darbiniekam tiek piemērota pazeminātā procentu likme</t>
  </si>
  <si>
    <t>12.1.kolonna: Pretendents norāda Darba devēja valsts sociālās apdrošināšanas obligāto iemaksu likmi (VSAOI) euro</t>
  </si>
  <si>
    <t>13. kolonna: Pretendents norāda Uzņēmējdarbības riska valsts nodevu par darbinieku</t>
  </si>
  <si>
    <t>14. kolonna: Pretendents norāda Kopējās viena darbinieka izmaksas mēnesī</t>
  </si>
  <si>
    <t>15. kolonna: Pretendents norāda Kopējās darbinieka/darbinieku (posteņa/posteņu) izmaksas mēnesī</t>
  </si>
  <si>
    <r>
      <t xml:space="preserve">Pretendenta faktiskais   darbinieku skaits noteikto platību uzkopšanai objektos </t>
    </r>
    <r>
      <rPr>
        <b/>
        <sz val="11"/>
        <color indexed="10"/>
        <rFont val="Arial"/>
        <family val="2"/>
        <charset val="186"/>
      </rPr>
      <t xml:space="preserve"> (Aizpilda Pretendents)</t>
    </r>
  </si>
  <si>
    <r>
      <t xml:space="preserve">Pretendenta faktiskais   darbinieku skaits noteikto platību uzturēšanai </t>
    </r>
    <r>
      <rPr>
        <b/>
        <sz val="11"/>
        <color indexed="10"/>
        <rFont val="Arial"/>
        <family val="2"/>
        <charset val="186"/>
      </rPr>
      <t>(Informatīvi. Aizpilda pretendents)</t>
    </r>
  </si>
  <si>
    <r>
      <t xml:space="preserve">Pretendenta faktiskais   darbinieku skaits noteikto platību uzturēšanai </t>
    </r>
    <r>
      <rPr>
        <b/>
        <sz val="11"/>
        <color indexed="10"/>
        <rFont val="Arial"/>
        <family val="2"/>
        <charset val="186"/>
      </rPr>
      <t>(Informatīvi. Aizpilda Pretendents)</t>
    </r>
  </si>
  <si>
    <r>
      <rPr>
        <b/>
        <sz val="11"/>
        <color indexed="8"/>
        <rFont val="Arial"/>
        <family val="2"/>
        <charset val="204"/>
      </rPr>
      <t xml:space="preserve">Darba stundas kopā mēnesī noteikto platību pamatuzkopšanai </t>
    </r>
    <r>
      <rPr>
        <b/>
        <sz val="11"/>
        <color indexed="10"/>
        <rFont val="Arial"/>
        <family val="2"/>
        <charset val="204"/>
      </rPr>
      <t>(Aizpildās automātiski)</t>
    </r>
  </si>
  <si>
    <r>
      <t xml:space="preserve"> Plānotā uzkopšanas efektivitāte, m</t>
    </r>
    <r>
      <rPr>
        <b/>
        <vertAlign val="superscript"/>
        <sz val="11"/>
        <color indexed="8"/>
        <rFont val="Arial"/>
        <family val="2"/>
        <charset val="204"/>
      </rPr>
      <t>2</t>
    </r>
    <r>
      <rPr>
        <b/>
        <sz val="11"/>
        <color indexed="8"/>
        <rFont val="Arial"/>
        <family val="2"/>
        <charset val="186"/>
      </rPr>
      <t xml:space="preserve">/h  </t>
    </r>
    <r>
      <rPr>
        <b/>
        <sz val="11"/>
        <color indexed="10"/>
        <rFont val="Arial"/>
        <family val="2"/>
        <charset val="204"/>
      </rPr>
      <t xml:space="preserve"> (Aizpilda Pretendents)</t>
    </r>
  </si>
  <si>
    <t>Telpu pielietojums objektos</t>
  </si>
  <si>
    <t>9:00 - 17:00</t>
  </si>
  <si>
    <r>
      <t>Telpu uzkopjamās platības objektos (m</t>
    </r>
    <r>
      <rPr>
        <b/>
        <vertAlign val="superscript"/>
        <sz val="11"/>
        <color indexed="8"/>
        <rFont val="Arial"/>
        <family val="2"/>
        <charset val="186"/>
      </rPr>
      <t>2</t>
    </r>
    <r>
      <rPr>
        <b/>
        <sz val="11"/>
        <color indexed="8"/>
        <rFont val="Arial"/>
        <family val="2"/>
        <charset val="186"/>
      </rPr>
      <t>)</t>
    </r>
    <r>
      <rPr>
        <b/>
        <sz val="11"/>
        <color indexed="10"/>
        <rFont val="Arial"/>
        <family val="2"/>
        <charset val="204"/>
      </rPr>
      <t xml:space="preserve"> (Pasūtītāja noteikti dati) </t>
    </r>
  </si>
  <si>
    <r>
      <t xml:space="preserve">Telpu pamat-uzkopšanas reizes nedēļā  </t>
    </r>
    <r>
      <rPr>
        <b/>
        <sz val="11"/>
        <color indexed="10"/>
        <rFont val="Arial"/>
        <family val="2"/>
        <charset val="204"/>
      </rPr>
      <t xml:space="preserve"> (Pasūtītāja noteikti dati)</t>
    </r>
  </si>
  <si>
    <r>
      <t>Dežūrapkopēju darba laiks</t>
    </r>
    <r>
      <rPr>
        <b/>
        <sz val="11"/>
        <color indexed="10"/>
        <rFont val="Arial"/>
        <family val="2"/>
        <charset val="204"/>
      </rPr>
      <t xml:space="preserve"> (Pasūtītāja noteikti dati)</t>
    </r>
  </si>
  <si>
    <r>
      <t xml:space="preserve">Telpu ikdienas uzturēšana (dienas nedēļā) </t>
    </r>
    <r>
      <rPr>
        <b/>
        <sz val="11"/>
        <color indexed="10"/>
        <rFont val="Arial"/>
        <family val="2"/>
        <charset val="204"/>
      </rPr>
      <t>(Pasūtītāja noteikti dati)</t>
    </r>
  </si>
  <si>
    <r>
      <t xml:space="preserve">Pasūtītāja noteiktais  dežūrapkopēju posteņu skaits telpu uzturēšanas darbu veikšanai saskaņā ar dežūrapkopēju darba laiku </t>
    </r>
    <r>
      <rPr>
        <b/>
        <sz val="11"/>
        <color indexed="10"/>
        <rFont val="Arial"/>
        <family val="2"/>
        <charset val="204"/>
      </rPr>
      <t>(Pasūtītāja noteikti dati)</t>
    </r>
  </si>
  <si>
    <r>
      <t>Dežūrapkopēju posteņu kopējais darba  laiks dienā (h)</t>
    </r>
    <r>
      <rPr>
        <b/>
        <sz val="11"/>
        <color indexed="10"/>
        <rFont val="Arial"/>
        <family val="2"/>
        <charset val="204"/>
      </rPr>
      <t xml:space="preserve"> (Pasūtītāja noteikti dati)</t>
    </r>
  </si>
  <si>
    <r>
      <t xml:space="preserve">Darba stundas kopā mēnesī noteikto platību ikdienas uzturēšanai </t>
    </r>
    <r>
      <rPr>
        <b/>
        <sz val="11"/>
        <color indexed="10"/>
        <rFont val="Arial"/>
        <family val="2"/>
        <charset val="204"/>
      </rPr>
      <t>(Pasūtītāja noteikti dati)</t>
    </r>
  </si>
  <si>
    <r>
      <t>Teritorijas uzkopjamās platības objektos (m</t>
    </r>
    <r>
      <rPr>
        <b/>
        <vertAlign val="superscript"/>
        <sz val="11"/>
        <color indexed="8"/>
        <rFont val="Arial"/>
        <family val="2"/>
        <charset val="186"/>
      </rPr>
      <t>2</t>
    </r>
    <r>
      <rPr>
        <b/>
        <sz val="11"/>
        <color indexed="8"/>
        <rFont val="Arial"/>
        <family val="2"/>
        <charset val="186"/>
      </rPr>
      <t xml:space="preserve">) </t>
    </r>
    <r>
      <rPr>
        <b/>
        <sz val="11"/>
        <color indexed="10"/>
        <rFont val="Arial"/>
        <family val="2"/>
        <charset val="204"/>
      </rPr>
      <t>(Pasūtītāja noteikti dati)</t>
    </r>
  </si>
  <si>
    <r>
      <t xml:space="preserve">Teritorijas pamatuzkop šanas reizes nedēļā </t>
    </r>
    <r>
      <rPr>
        <b/>
        <sz val="11"/>
        <color indexed="10"/>
        <rFont val="Arial"/>
        <family val="2"/>
        <charset val="204"/>
      </rPr>
      <t>(Pasūtītāja noteikti dati)</t>
    </r>
  </si>
  <si>
    <r>
      <t xml:space="preserve">Pretendenta plānotais darba stundu skaits vidēji vienā uzkopšanas reizē </t>
    </r>
    <r>
      <rPr>
        <b/>
        <sz val="11"/>
        <color indexed="10"/>
        <rFont val="Arial"/>
        <family val="2"/>
        <charset val="204"/>
      </rPr>
      <t>(Aizpilda Pretendents)</t>
    </r>
  </si>
  <si>
    <r>
      <t xml:space="preserve">Pretendenta plānotais  darbinieku skaits noteikto platību pamatuzkopšanai </t>
    </r>
    <r>
      <rPr>
        <b/>
        <sz val="11"/>
        <color indexed="10"/>
        <rFont val="Arial"/>
        <family val="2"/>
        <charset val="186"/>
      </rPr>
      <t>(Informatīvi. Aizpilda Pretendents)</t>
    </r>
  </si>
  <si>
    <t>06:00-10:00</t>
  </si>
  <si>
    <r>
      <t>Dežūrsētnieku darba laiks</t>
    </r>
    <r>
      <rPr>
        <b/>
        <sz val="11"/>
        <color indexed="10"/>
        <rFont val="Arial"/>
        <family val="2"/>
        <charset val="204"/>
      </rPr>
      <t xml:space="preserve"> (Pasūtītāja noteikti dati)</t>
    </r>
  </si>
  <si>
    <r>
      <t>Teritoriju ikdienas uzturēšana (dienas nedēļā)</t>
    </r>
    <r>
      <rPr>
        <b/>
        <sz val="11"/>
        <color indexed="10"/>
        <rFont val="Arial"/>
        <family val="2"/>
        <charset val="204"/>
      </rPr>
      <t xml:space="preserve"> (Pasūtītāja noteikti dati)</t>
    </r>
  </si>
  <si>
    <r>
      <t xml:space="preserve">Pasūtītāja noteiktais sētnieku posteņu skaits teritorijas uzturēšanas darbu veikšanai no 0:00 līdz 0:00 </t>
    </r>
    <r>
      <rPr>
        <b/>
        <sz val="11"/>
        <color indexed="10"/>
        <rFont val="Arial"/>
        <family val="2"/>
        <charset val="204"/>
      </rPr>
      <t>(Pasūtītāja noteikti dati)</t>
    </r>
  </si>
  <si>
    <r>
      <t xml:space="preserve">Dežūrsētnieku posteņu kopējais darba  laiks dienā (h) </t>
    </r>
    <r>
      <rPr>
        <b/>
        <sz val="11"/>
        <color indexed="10"/>
        <rFont val="Arial"/>
        <family val="2"/>
        <charset val="204"/>
      </rPr>
      <t>(Pasūtītāja noteikti dati)</t>
    </r>
  </si>
  <si>
    <r>
      <t xml:space="preserve">Pretendenta plānotās darba stundas kopā  mēnesī noteikto platību uzturēšanai </t>
    </r>
    <r>
      <rPr>
        <b/>
        <sz val="11"/>
        <color indexed="10"/>
        <rFont val="Arial"/>
        <family val="2"/>
        <charset val="204"/>
      </rPr>
      <t>(Aizpildās automātiski)</t>
    </r>
  </si>
  <si>
    <t>7. kolonna: plānotais darbinieku skaits (par pamatu Pasūtītāja noteiktais telpu ikdienas pamatuzkopšanas laiks ir: objektos: Izpildītājs veic ārpus Pasūtītāja darba laika (Pasūtītāja darba laiks pirmdienās – piektdienās no plkst.0:00-00:00)</t>
  </si>
  <si>
    <t>2. kolonna: Pasūtītāja norādītās telpu grupas pēc to pielietojuma</t>
  </si>
  <si>
    <t>3. kolonna: Pasūtītāja norādītās telpu uzkopjamās platības Objektos sadalījumā pa pielietojuma grupām</t>
  </si>
  <si>
    <t>5. kolonna: Pretendenta plānotā uzkopšanas efektivitāte stundā</t>
  </si>
  <si>
    <t>6. kolonna: Nepieciešamais darba stundu skaits mēnesī</t>
  </si>
  <si>
    <r>
      <t>7. kolonna:</t>
    </r>
    <r>
      <rPr>
        <sz val="11"/>
        <rFont val="Arial"/>
        <family val="2"/>
        <charset val="204"/>
      </rPr>
      <t xml:space="preserve"> </t>
    </r>
    <r>
      <rPr>
        <sz val="11"/>
        <rFont val="Arial"/>
        <family val="2"/>
        <charset val="186"/>
      </rPr>
      <t xml:space="preserve">dežūrapkopēju skaits objektos, lai nodrošinātu Pasūtītāja noteikto telpu ikdienas uzturēšanu (dienas serviss) </t>
    </r>
  </si>
  <si>
    <r>
      <t xml:space="preserve">Pretendenta plānotās darba stundas kopā  mēnesī noteikto platību pamatuzkopšanai </t>
    </r>
    <r>
      <rPr>
        <b/>
        <sz val="11"/>
        <color indexed="10"/>
        <rFont val="Arial"/>
        <family val="2"/>
        <charset val="204"/>
      </rPr>
      <t>(Aizpildās automātiski)</t>
    </r>
  </si>
  <si>
    <t>2. kolonna: Pasūtītāja norādītās teritoriju platības objektos, kuru ikdienas pamatuzkopšanu nodrošina Pretendents</t>
  </si>
  <si>
    <r>
      <t>4. kolona:</t>
    </r>
    <r>
      <rPr>
        <sz val="11"/>
        <color indexed="10"/>
        <rFont val="Arial"/>
        <family val="2"/>
        <charset val="186"/>
      </rPr>
      <t xml:space="preserve"> </t>
    </r>
    <r>
      <rPr>
        <sz val="11"/>
        <rFont val="Arial"/>
        <family val="2"/>
        <charset val="204"/>
      </rPr>
      <t xml:space="preserve">Aizpilda Pretendents, </t>
    </r>
    <r>
      <rPr>
        <sz val="11"/>
        <rFont val="Arial"/>
        <family val="2"/>
        <charset val="186"/>
      </rPr>
      <t>norādot vidējo darba stundu skaitu vienā uzkopšanas reizē</t>
    </r>
  </si>
  <si>
    <r>
      <t>6. kolonna:</t>
    </r>
    <r>
      <rPr>
        <sz val="11"/>
        <color indexed="10"/>
        <rFont val="Arial"/>
        <family val="2"/>
        <charset val="186"/>
      </rPr>
      <t xml:space="preserve"> </t>
    </r>
    <r>
      <rPr>
        <sz val="11"/>
        <rFont val="Arial"/>
        <family val="2"/>
        <charset val="204"/>
      </rPr>
      <t>Aizpilda Pretendents, no</t>
    </r>
    <r>
      <rPr>
        <sz val="11"/>
        <rFont val="Arial"/>
        <family val="2"/>
        <charset val="186"/>
      </rPr>
      <t>rādot plānoto sētnieku skaitu objektos, lai nodrošinātu Pasūtītāja noteikto teritoriju ikdienas uzkopšanu</t>
    </r>
  </si>
  <si>
    <r>
      <t>7. kolonna:</t>
    </r>
    <r>
      <rPr>
        <sz val="11"/>
        <rFont val="Arial"/>
        <family val="2"/>
        <charset val="204"/>
      </rPr>
      <t xml:space="preserve"> Aizpilda Pretendents</t>
    </r>
    <r>
      <rPr>
        <sz val="11"/>
        <rFont val="Arial"/>
        <family val="2"/>
        <charset val="186"/>
      </rPr>
      <t>, norādot plānoto dežūrsētnieku skaitu objektos, lai nodrošinātu Pasūtītāja noteikto teritoriju ikdienas uzturēšanu atbilstoši uzkopšanas programmai</t>
    </r>
  </si>
  <si>
    <t>Pretendents aizpilda tabulu, norādot plānoto darbinieku kopējo skaitu, lai nodrošinātu pakalpojuma izpildi</t>
  </si>
  <si>
    <r>
      <t>Cena par pakalpojumu mēnesī kopā</t>
    </r>
    <r>
      <rPr>
        <b/>
        <sz val="11"/>
        <color indexed="10"/>
        <rFont val="Arial"/>
        <family val="2"/>
        <charset val="204"/>
      </rPr>
      <t xml:space="preserve"> (aizpildās automātiski)</t>
    </r>
  </si>
  <si>
    <r>
      <t>Cena par pakalpojumu mēnesī, EUR/m</t>
    </r>
    <r>
      <rPr>
        <b/>
        <vertAlign val="superscript"/>
        <sz val="11"/>
        <color indexed="8"/>
        <rFont val="Arial"/>
        <family val="2"/>
        <charset val="204"/>
      </rPr>
      <t>2</t>
    </r>
    <r>
      <rPr>
        <b/>
        <sz val="11"/>
        <color indexed="8"/>
        <rFont val="Arial"/>
        <family val="2"/>
        <charset val="186"/>
      </rPr>
      <t xml:space="preserve"> </t>
    </r>
    <r>
      <rPr>
        <b/>
        <sz val="11"/>
        <color indexed="10"/>
        <rFont val="Arial"/>
        <family val="2"/>
        <charset val="204"/>
      </rPr>
      <t>(aizpildās automātiski)</t>
    </r>
  </si>
  <si>
    <r>
      <t>Cena par pakalpojumu 36 mēnešos</t>
    </r>
    <r>
      <rPr>
        <b/>
        <sz val="11"/>
        <color indexed="10"/>
        <rFont val="Arial"/>
        <family val="2"/>
        <charset val="204"/>
      </rPr>
      <t xml:space="preserve"> (aizpildās automātiski)</t>
    </r>
  </si>
  <si>
    <t>X</t>
  </si>
  <si>
    <r>
      <t>Kopējā  platība objektos (m</t>
    </r>
    <r>
      <rPr>
        <b/>
        <vertAlign val="superscript"/>
        <sz val="11"/>
        <color indexed="8"/>
        <rFont val="Arial"/>
        <family val="2"/>
        <charset val="186"/>
      </rPr>
      <t>2</t>
    </r>
    <r>
      <rPr>
        <b/>
        <sz val="11"/>
        <color indexed="8"/>
        <rFont val="Arial"/>
        <family val="2"/>
        <charset val="186"/>
      </rPr>
      <t xml:space="preserve">) </t>
    </r>
    <r>
      <rPr>
        <b/>
        <sz val="11"/>
        <color indexed="10"/>
        <rFont val="Arial"/>
        <family val="2"/>
        <charset val="204"/>
      </rPr>
      <t>(aizpildās automātiski)</t>
    </r>
  </si>
  <si>
    <r>
      <t>Darbaspēka izmaksas kopā, mēnesī</t>
    </r>
    <r>
      <rPr>
        <b/>
        <sz val="11"/>
        <color indexed="10"/>
        <rFont val="Arial"/>
        <family val="2"/>
        <charset val="204"/>
      </rPr>
      <t xml:space="preserve"> (aizpildās automātiski)</t>
    </r>
  </si>
  <si>
    <r>
      <t xml:space="preserve">Materiālu izmaksas (uzkopšanas līdzekļi, dezinfekcijas līdzekļi, atkritumu maisi, u.c.), mēnesī </t>
    </r>
    <r>
      <rPr>
        <b/>
        <sz val="11"/>
        <color indexed="10"/>
        <rFont val="Arial"/>
        <family val="2"/>
        <charset val="204"/>
      </rPr>
      <t>(aizpilda Pretendents)</t>
    </r>
  </si>
  <si>
    <r>
      <t xml:space="preserve">Inventārs, pamatlīdzekļu amortizācija, darba apģērbs, mēnesī </t>
    </r>
    <r>
      <rPr>
        <b/>
        <sz val="11"/>
        <color indexed="10"/>
        <rFont val="Arial"/>
        <family val="2"/>
        <charset val="204"/>
      </rPr>
      <t>(aizpilda Pretendents)</t>
    </r>
  </si>
  <si>
    <r>
      <t xml:space="preserve">Citas izmaksas (transporta un administratīvās izmaksas u.c.), mēnesī </t>
    </r>
    <r>
      <rPr>
        <b/>
        <sz val="11"/>
        <color indexed="10"/>
        <rFont val="Arial"/>
        <family val="2"/>
        <charset val="204"/>
      </rPr>
      <t>(aizpilda Pretendents)</t>
    </r>
  </si>
  <si>
    <t>1. Pamatpakalpojumu (telpu ikdienas uzkopšana (1.1.), telpu ikdienas uzturēšana (1.2.), teritoriju ikdienas uzkopšana (1.3.), teritoriju ikdienas uzturēšana (1.4.), darbu vadīšana un uzraudzība (1.5.) izmaksu sadalījums pa objektiem.</t>
  </si>
  <si>
    <t>1.3.2</t>
  </si>
  <si>
    <t>1.3.3</t>
  </si>
  <si>
    <t>1.5.1.</t>
  </si>
  <si>
    <t>Kopā (1.1. + 1.2. + 1.3. + 1.4. + 1.5.):</t>
  </si>
  <si>
    <r>
      <t>Plānotā cena līguma izpildes laikā</t>
    </r>
    <r>
      <rPr>
        <b/>
        <sz val="11"/>
        <color indexed="10"/>
        <rFont val="Arial"/>
        <family val="2"/>
        <charset val="204"/>
      </rPr>
      <t xml:space="preserve"> (aizpildās automātiski)</t>
    </r>
  </si>
  <si>
    <r>
      <t xml:space="preserve">Cena par vienību, EUR bez PVN </t>
    </r>
    <r>
      <rPr>
        <b/>
        <sz val="11"/>
        <color indexed="10"/>
        <rFont val="Arial"/>
        <family val="2"/>
        <charset val="186"/>
      </rPr>
      <t>(aizpilda pretendents)</t>
    </r>
  </si>
  <si>
    <r>
      <t xml:space="preserve">Papildus dežūrapkopēja darba laikā </t>
    </r>
    <r>
      <rPr>
        <b/>
        <sz val="11"/>
        <color indexed="10"/>
        <rFont val="Arial"/>
        <family val="2"/>
        <charset val="186"/>
      </rPr>
      <t>(VĒRTĒJAMAIS KRITĒRIJS C)</t>
    </r>
  </si>
  <si>
    <r>
      <t xml:space="preserve">Papildus dežūrapkopēja ārpus darba laika </t>
    </r>
    <r>
      <rPr>
        <b/>
        <sz val="11"/>
        <color indexed="10"/>
        <rFont val="Arial"/>
        <family val="2"/>
        <charset val="186"/>
      </rPr>
      <t>(VĒRTĒJAMAIS KRITĒRIJS D)</t>
    </r>
  </si>
</sst>
</file>

<file path=xl/styles.xml><?xml version="1.0" encoding="utf-8"?>
<styleSheet xmlns="http://schemas.openxmlformats.org/spreadsheetml/2006/main">
  <numFmts count="4">
    <numFmt numFmtId="43" formatCode="_-* #,##0.00_-;\-* #,##0.00_-;_-* &quot;-&quot;??_-;_-@_-"/>
    <numFmt numFmtId="164" formatCode="0.000"/>
    <numFmt numFmtId="165" formatCode="#,##0.00_ ;\-#,##0.00\ "/>
    <numFmt numFmtId="166" formatCode="#,##0.00\ _€"/>
  </numFmts>
  <fonts count="39">
    <font>
      <sz val="10"/>
      <name val="Arial"/>
      <charset val="186"/>
    </font>
    <font>
      <sz val="10"/>
      <name val="Arial"/>
      <family val="2"/>
      <charset val="186"/>
    </font>
    <font>
      <sz val="8"/>
      <name val="Arial"/>
      <family val="2"/>
      <charset val="186"/>
    </font>
    <font>
      <sz val="10"/>
      <name val="Arial"/>
      <family val="2"/>
      <charset val="186"/>
    </font>
    <font>
      <b/>
      <sz val="10"/>
      <name val="Arial"/>
      <family val="2"/>
      <charset val="186"/>
    </font>
    <font>
      <sz val="11"/>
      <name val="Arial"/>
      <family val="2"/>
      <charset val="186"/>
    </font>
    <font>
      <b/>
      <sz val="11"/>
      <color indexed="10"/>
      <name val="Arial"/>
      <family val="2"/>
      <charset val="186"/>
    </font>
    <font>
      <b/>
      <sz val="11"/>
      <color indexed="8"/>
      <name val="Arial"/>
      <family val="2"/>
      <charset val="186"/>
    </font>
    <font>
      <sz val="8"/>
      <color indexed="8"/>
      <name val="Arial"/>
      <family val="2"/>
      <charset val="186"/>
    </font>
    <font>
      <b/>
      <sz val="11"/>
      <name val="Arial"/>
      <family val="2"/>
      <charset val="186"/>
    </font>
    <font>
      <sz val="10"/>
      <name val="Arial"/>
      <family val="2"/>
      <charset val="186"/>
    </font>
    <font>
      <sz val="10"/>
      <color indexed="10"/>
      <name val="Arial"/>
      <family val="2"/>
      <charset val="186"/>
    </font>
    <font>
      <sz val="11"/>
      <color indexed="8"/>
      <name val="Arial"/>
      <family val="2"/>
      <charset val="186"/>
    </font>
    <font>
      <b/>
      <sz val="10"/>
      <color indexed="8"/>
      <name val="Arial"/>
      <family val="2"/>
      <charset val="186"/>
    </font>
    <font>
      <sz val="10"/>
      <color indexed="8"/>
      <name val="Arial"/>
      <family val="2"/>
      <charset val="186"/>
    </font>
    <font>
      <b/>
      <sz val="10"/>
      <color indexed="10"/>
      <name val="Arial"/>
      <family val="2"/>
      <charset val="186"/>
    </font>
    <font>
      <sz val="10"/>
      <name val="Arial"/>
      <charset val="186"/>
    </font>
    <font>
      <i/>
      <sz val="10"/>
      <color indexed="10"/>
      <name val="Arial"/>
      <family val="2"/>
      <charset val="186"/>
    </font>
    <font>
      <i/>
      <sz val="10"/>
      <name val="Arial"/>
      <family val="2"/>
      <charset val="186"/>
    </font>
    <font>
      <b/>
      <sz val="11"/>
      <color indexed="10"/>
      <name val="Arial"/>
      <family val="2"/>
      <charset val="186"/>
    </font>
    <font>
      <b/>
      <sz val="11"/>
      <color indexed="8"/>
      <name val="Arial"/>
      <family val="2"/>
      <charset val="186"/>
    </font>
    <font>
      <b/>
      <vertAlign val="superscript"/>
      <sz val="11"/>
      <color indexed="8"/>
      <name val="Arial"/>
      <family val="2"/>
      <charset val="186"/>
    </font>
    <font>
      <sz val="11"/>
      <color indexed="8"/>
      <name val="Arial"/>
      <family val="2"/>
      <charset val="186"/>
    </font>
    <font>
      <b/>
      <u/>
      <sz val="11"/>
      <name val="Arial"/>
      <family val="2"/>
      <charset val="186"/>
    </font>
    <font>
      <b/>
      <i/>
      <sz val="11"/>
      <name val="Arial"/>
      <family val="2"/>
      <charset val="186"/>
    </font>
    <font>
      <sz val="11"/>
      <color indexed="10"/>
      <name val="Arial"/>
      <family val="2"/>
      <charset val="186"/>
    </font>
    <font>
      <b/>
      <i/>
      <vertAlign val="superscript"/>
      <sz val="11"/>
      <name val="Arial"/>
      <family val="2"/>
      <charset val="186"/>
    </font>
    <font>
      <b/>
      <vertAlign val="superscript"/>
      <sz val="11"/>
      <name val="Arial"/>
      <family val="2"/>
      <charset val="186"/>
    </font>
    <font>
      <sz val="8"/>
      <name val="Arial"/>
      <charset val="186"/>
    </font>
    <font>
      <sz val="10"/>
      <name val="Arial"/>
      <family val="2"/>
      <charset val="204"/>
    </font>
    <font>
      <sz val="9"/>
      <color indexed="81"/>
      <name val="Tahoma"/>
      <family val="2"/>
      <charset val="186"/>
    </font>
    <font>
      <b/>
      <sz val="9"/>
      <color indexed="81"/>
      <name val="Tahoma"/>
      <family val="2"/>
      <charset val="186"/>
    </font>
    <font>
      <b/>
      <sz val="11"/>
      <color indexed="10"/>
      <name val="Tahoma"/>
      <family val="2"/>
      <charset val="186"/>
    </font>
    <font>
      <b/>
      <sz val="12"/>
      <color indexed="10"/>
      <name val="Tahoma"/>
      <family val="2"/>
      <charset val="186"/>
    </font>
    <font>
      <b/>
      <vertAlign val="superscript"/>
      <sz val="11"/>
      <color indexed="8"/>
      <name val="Arial"/>
      <family val="2"/>
      <charset val="204"/>
    </font>
    <font>
      <b/>
      <sz val="11"/>
      <color indexed="8"/>
      <name val="Arial"/>
      <family val="2"/>
      <charset val="204"/>
    </font>
    <font>
      <b/>
      <sz val="11"/>
      <color indexed="10"/>
      <name val="Arial"/>
      <family val="2"/>
      <charset val="204"/>
    </font>
    <font>
      <sz val="11"/>
      <name val="Arial"/>
      <family val="2"/>
      <charset val="204"/>
    </font>
    <font>
      <b/>
      <sz val="11"/>
      <name val="Arial"/>
      <family val="2"/>
      <charset val="204"/>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27"/>
        <bgColor indexed="64"/>
      </patternFill>
    </fill>
  </fills>
  <borders count="70">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5">
    <xf numFmtId="0" fontId="0" fillId="0" borderId="0"/>
    <xf numFmtId="43" fontId="1" fillId="0" borderId="0" applyFont="0" applyFill="0" applyBorder="0" applyAlignment="0" applyProtection="0"/>
    <xf numFmtId="43" fontId="10" fillId="0" borderId="0" applyFont="0" applyFill="0" applyBorder="0" applyAlignment="0" applyProtection="0"/>
    <xf numFmtId="0" fontId="3" fillId="0" borderId="0"/>
    <xf numFmtId="9" fontId="16" fillId="0" borderId="0" applyFont="0" applyFill="0" applyBorder="0" applyAlignment="0" applyProtection="0"/>
  </cellStyleXfs>
  <cellXfs count="601">
    <xf numFmtId="0" fontId="0" fillId="0" borderId="0" xfId="0"/>
    <xf numFmtId="0" fontId="5" fillId="0" borderId="0" xfId="0" applyFont="1"/>
    <xf numFmtId="0" fontId="2"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1" fontId="8" fillId="2" borderId="3" xfId="0" applyNumberFormat="1" applyFont="1" applyFill="1" applyBorder="1" applyAlignment="1" applyProtection="1">
      <alignment horizontal="center" vertical="center" wrapText="1"/>
      <protection locked="0"/>
    </xf>
    <xf numFmtId="1" fontId="2"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xf>
    <xf numFmtId="0" fontId="12" fillId="3" borderId="5"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7" xfId="0" applyFont="1" applyFill="1" applyBorder="1" applyAlignment="1" applyProtection="1">
      <alignment horizontal="left" vertical="center" wrapText="1"/>
    </xf>
    <xf numFmtId="1" fontId="8" fillId="2" borderId="8" xfId="0" applyNumberFormat="1" applyFont="1" applyFill="1" applyBorder="1" applyAlignment="1" applyProtection="1">
      <alignment horizontal="center" vertical="center" wrapText="1"/>
      <protection locked="0"/>
    </xf>
    <xf numFmtId="0" fontId="1" fillId="0" borderId="0" xfId="0" applyFont="1" applyAlignment="1">
      <alignment horizontal="center" textRotation="90"/>
    </xf>
    <xf numFmtId="0" fontId="1" fillId="0" borderId="0" xfId="0" applyFont="1"/>
    <xf numFmtId="0" fontId="1" fillId="0" borderId="0" xfId="0" applyFont="1" applyAlignment="1">
      <alignment horizontal="center" vertical="center"/>
    </xf>
    <xf numFmtId="10" fontId="17" fillId="0" borderId="0" xfId="0" applyNumberFormat="1" applyFont="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4"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0" borderId="9" xfId="0" applyFont="1" applyBorder="1" applyAlignment="1">
      <alignment horizontal="center" vertical="center" wrapText="1"/>
    </xf>
    <xf numFmtId="10" fontId="4"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xf numFmtId="0" fontId="1" fillId="5" borderId="4" xfId="0" applyFont="1" applyFill="1" applyBorder="1" applyAlignment="1">
      <alignment horizontal="center" vertical="center" wrapText="1"/>
    </xf>
    <xf numFmtId="164" fontId="1" fillId="0" borderId="4" xfId="0" applyNumberFormat="1" applyFont="1" applyBorder="1" applyAlignment="1">
      <alignment horizontal="center" vertical="center"/>
    </xf>
    <xf numFmtId="0" fontId="1" fillId="5" borderId="5" xfId="0" applyFont="1" applyFill="1" applyBorder="1" applyAlignment="1">
      <alignment horizontal="center" vertical="center" wrapText="1"/>
    </xf>
    <xf numFmtId="164" fontId="1" fillId="0" borderId="5" xfId="0" applyNumberFormat="1" applyFont="1" applyBorder="1" applyAlignment="1">
      <alignment horizontal="center" vertical="center"/>
    </xf>
    <xf numFmtId="0" fontId="1" fillId="5" borderId="6" xfId="0" applyFont="1" applyFill="1" applyBorder="1" applyAlignment="1">
      <alignment horizontal="center" vertical="center" wrapText="1"/>
    </xf>
    <xf numFmtId="164" fontId="1" fillId="0" borderId="6" xfId="0" applyNumberFormat="1" applyFont="1" applyBorder="1" applyAlignment="1">
      <alignment horizontal="center" vertical="center"/>
    </xf>
    <xf numFmtId="0" fontId="4" fillId="0" borderId="11" xfId="0" applyFont="1" applyBorder="1" applyAlignment="1">
      <alignment horizontal="center" textRotation="90" wrapText="1"/>
    </xf>
    <xf numFmtId="0" fontId="1" fillId="5" borderId="12" xfId="0" applyFont="1" applyFill="1" applyBorder="1" applyAlignment="1">
      <alignment horizontal="center" vertical="center" wrapText="1"/>
    </xf>
    <xf numFmtId="164" fontId="1" fillId="0" borderId="12" xfId="0" applyNumberFormat="1" applyFont="1" applyBorder="1" applyAlignment="1">
      <alignment horizontal="center" vertical="center"/>
    </xf>
    <xf numFmtId="2" fontId="1" fillId="0" borderId="12" xfId="0" applyNumberFormat="1" applyFont="1" applyFill="1" applyBorder="1" applyAlignment="1">
      <alignment horizontal="right" vertical="center"/>
    </xf>
    <xf numFmtId="10" fontId="1" fillId="0" borderId="12" xfId="4" applyNumberFormat="1" applyFont="1" applyFill="1" applyBorder="1" applyAlignment="1">
      <alignment horizontal="right" vertical="center"/>
    </xf>
    <xf numFmtId="2" fontId="1" fillId="4" borderId="12" xfId="0" applyNumberFormat="1" applyFont="1" applyFill="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5" fillId="3" borderId="13" xfId="0" applyFont="1" applyFill="1" applyBorder="1" applyAlignment="1">
      <alignment horizontal="center" vertical="center"/>
    </xf>
    <xf numFmtId="2" fontId="4" fillId="3" borderId="13" xfId="0" applyNumberFormat="1" applyFont="1" applyFill="1" applyBorder="1" applyAlignment="1">
      <alignment horizontal="right" vertical="center"/>
    </xf>
    <xf numFmtId="9" fontId="4" fillId="3" borderId="13" xfId="4" applyFont="1" applyFill="1" applyBorder="1" applyAlignment="1">
      <alignment horizontal="right" vertical="center"/>
    </xf>
    <xf numFmtId="2" fontId="4" fillId="3" borderId="14" xfId="0" applyNumberFormat="1" applyFont="1" applyFill="1" applyBorder="1" applyAlignment="1">
      <alignment horizontal="right" vertical="center"/>
    </xf>
    <xf numFmtId="164" fontId="1" fillId="0" borderId="15" xfId="0" applyNumberFormat="1" applyFont="1" applyBorder="1" applyAlignment="1">
      <alignment horizontal="center" vertical="center"/>
    </xf>
    <xf numFmtId="2" fontId="1" fillId="4" borderId="15" xfId="0" applyNumberFormat="1" applyFont="1" applyFill="1" applyBorder="1" applyAlignment="1">
      <alignment horizontal="right" vertical="center"/>
    </xf>
    <xf numFmtId="0" fontId="15" fillId="6" borderId="16" xfId="0" applyFont="1" applyFill="1" applyBorder="1" applyAlignment="1">
      <alignment horizontal="center" vertical="center"/>
    </xf>
    <xf numFmtId="2" fontId="13" fillId="6" borderId="16" xfId="0" applyNumberFormat="1" applyFont="1" applyFill="1" applyBorder="1" applyAlignment="1">
      <alignment horizontal="right" vertical="center"/>
    </xf>
    <xf numFmtId="2" fontId="1" fillId="5" borderId="4" xfId="0" applyNumberFormat="1" applyFont="1" applyFill="1" applyBorder="1" applyAlignment="1">
      <alignment horizontal="center" vertical="center"/>
    </xf>
    <xf numFmtId="2" fontId="1" fillId="5" borderId="5" xfId="0" applyNumberFormat="1" applyFont="1" applyFill="1" applyBorder="1" applyAlignment="1">
      <alignment horizontal="center" vertical="center"/>
    </xf>
    <xf numFmtId="2" fontId="1" fillId="5" borderId="6" xfId="0" applyNumberFormat="1" applyFont="1" applyFill="1" applyBorder="1" applyAlignment="1">
      <alignment horizontal="center" vertical="center"/>
    </xf>
    <xf numFmtId="2" fontId="15" fillId="7" borderId="4" xfId="0" applyNumberFormat="1" applyFont="1" applyFill="1" applyBorder="1" applyAlignment="1">
      <alignment horizontal="center" vertical="center"/>
    </xf>
    <xf numFmtId="2" fontId="15" fillId="7" borderId="5" xfId="0" applyNumberFormat="1" applyFont="1" applyFill="1" applyBorder="1" applyAlignment="1">
      <alignment horizontal="center" vertical="center"/>
    </xf>
    <xf numFmtId="2" fontId="15" fillId="7" borderId="6" xfId="0" applyNumberFormat="1" applyFont="1" applyFill="1" applyBorder="1" applyAlignment="1">
      <alignment horizontal="center" vertical="center"/>
    </xf>
    <xf numFmtId="2" fontId="1" fillId="0" borderId="4" xfId="0" applyNumberFormat="1" applyFont="1" applyFill="1" applyBorder="1" applyAlignment="1">
      <alignment horizontal="center" vertical="center"/>
    </xf>
    <xf numFmtId="10" fontId="1" fillId="0" borderId="4" xfId="4" applyNumberFormat="1" applyFont="1" applyFill="1" applyBorder="1" applyAlignment="1">
      <alignment horizontal="center" vertical="center"/>
    </xf>
    <xf numFmtId="2" fontId="1" fillId="4" borderId="4"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10" fontId="1" fillId="0" borderId="5" xfId="4"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10" fontId="1" fillId="0" borderId="6" xfId="4"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0" borderId="17" xfId="0" applyNumberFormat="1" applyFont="1" applyBorder="1" applyAlignment="1">
      <alignment horizontal="center" vertical="center"/>
    </xf>
    <xf numFmtId="2" fontId="1" fillId="0" borderId="18" xfId="0" applyNumberFormat="1" applyFont="1" applyBorder="1" applyAlignment="1">
      <alignment horizontal="center" vertical="center"/>
    </xf>
    <xf numFmtId="2" fontId="1" fillId="0" borderId="19" xfId="0" applyNumberFormat="1" applyFont="1" applyBorder="1" applyAlignment="1">
      <alignment horizontal="center" vertical="center"/>
    </xf>
    <xf numFmtId="2" fontId="1" fillId="0" borderId="5" xfId="0" applyNumberFormat="1" applyFont="1" applyBorder="1" applyAlignment="1">
      <alignment horizontal="center" vertical="center"/>
    </xf>
    <xf numFmtId="1" fontId="1" fillId="5" borderId="4" xfId="0" applyNumberFormat="1" applyFont="1" applyFill="1" applyBorder="1" applyAlignment="1">
      <alignment horizontal="center" vertical="center"/>
    </xf>
    <xf numFmtId="1" fontId="1" fillId="5" borderId="5" xfId="0" applyNumberFormat="1" applyFont="1" applyFill="1" applyBorder="1" applyAlignment="1">
      <alignment horizontal="center" vertical="center"/>
    </xf>
    <xf numFmtId="1" fontId="1" fillId="5" borderId="6" xfId="0" applyNumberFormat="1" applyFont="1" applyFill="1" applyBorder="1" applyAlignment="1">
      <alignment horizontal="center" vertical="center"/>
    </xf>
    <xf numFmtId="2" fontId="15" fillId="7" borderId="12" xfId="0" applyNumberFormat="1" applyFont="1" applyFill="1" applyBorder="1" applyAlignment="1">
      <alignment horizontal="center" vertical="center"/>
    </xf>
    <xf numFmtId="0" fontId="4" fillId="0" borderId="11" xfId="0" applyFont="1" applyBorder="1" applyAlignment="1">
      <alignment horizontal="center" textRotation="90"/>
    </xf>
    <xf numFmtId="0" fontId="1" fillId="0" borderId="12" xfId="0" applyFont="1" applyBorder="1"/>
    <xf numFmtId="2" fontId="11" fillId="5" borderId="12" xfId="0" applyNumberFormat="1" applyFont="1" applyFill="1" applyBorder="1" applyAlignment="1">
      <alignment horizontal="center" vertical="center"/>
    </xf>
    <xf numFmtId="2" fontId="4" fillId="0" borderId="12" xfId="0" applyNumberFormat="1" applyFont="1" applyFill="1" applyBorder="1" applyAlignment="1">
      <alignment horizontal="center"/>
    </xf>
    <xf numFmtId="2" fontId="4" fillId="0" borderId="20" xfId="0" applyNumberFormat="1" applyFont="1" applyBorder="1" applyAlignment="1">
      <alignment horizontal="center"/>
    </xf>
    <xf numFmtId="0" fontId="11" fillId="5" borderId="12" xfId="0" applyFont="1" applyFill="1" applyBorder="1" applyAlignment="1">
      <alignment horizontal="center" vertical="center"/>
    </xf>
    <xf numFmtId="2" fontId="4" fillId="0" borderId="12" xfId="0" applyNumberFormat="1" applyFont="1" applyFill="1" applyBorder="1" applyAlignment="1">
      <alignment horizontal="righ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2" fontId="4" fillId="0" borderId="20" xfId="0" applyNumberFormat="1" applyFont="1" applyBorder="1" applyAlignment="1">
      <alignment horizontal="center" vertical="center"/>
    </xf>
    <xf numFmtId="2" fontId="4" fillId="0" borderId="12" xfId="0" applyNumberFormat="1" applyFont="1" applyFill="1" applyBorder="1" applyAlignment="1">
      <alignment horizontal="right" vertical="center"/>
    </xf>
    <xf numFmtId="0" fontId="4" fillId="0" borderId="1" xfId="0" applyFont="1" applyBorder="1" applyAlignment="1">
      <alignment horizontal="center" textRotation="90" wrapText="1"/>
    </xf>
    <xf numFmtId="2" fontId="15" fillId="7" borderId="15" xfId="0" applyNumberFormat="1" applyFont="1" applyFill="1" applyBorder="1" applyAlignment="1">
      <alignment horizontal="center" vertical="center"/>
    </xf>
    <xf numFmtId="2" fontId="4" fillId="4" borderId="12" xfId="0" applyNumberFormat="1" applyFont="1" applyFill="1" applyBorder="1" applyAlignment="1">
      <alignment horizontal="right" vertical="center"/>
    </xf>
    <xf numFmtId="1" fontId="1" fillId="0" borderId="4" xfId="0" applyNumberFormat="1" applyFont="1" applyBorder="1" applyAlignment="1">
      <alignment horizontal="center" vertical="center"/>
    </xf>
    <xf numFmtId="1" fontId="1" fillId="0" borderId="5" xfId="0" applyNumberFormat="1" applyFont="1" applyBorder="1" applyAlignment="1">
      <alignment horizontal="center" vertical="center"/>
    </xf>
    <xf numFmtId="1" fontId="1" fillId="0" borderId="6"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6" xfId="0" applyNumberFormat="1" applyFont="1" applyBorder="1" applyAlignment="1">
      <alignment horizontal="center" vertical="center"/>
    </xf>
    <xf numFmtId="166" fontId="15" fillId="7" borderId="4" xfId="0" applyNumberFormat="1" applyFont="1" applyFill="1" applyBorder="1" applyAlignment="1">
      <alignment horizontal="center" vertical="center"/>
    </xf>
    <xf numFmtId="166" fontId="15" fillId="7" borderId="5" xfId="0" applyNumberFormat="1" applyFont="1" applyFill="1" applyBorder="1" applyAlignment="1">
      <alignment horizontal="center" vertical="center"/>
    </xf>
    <xf numFmtId="2" fontId="1" fillId="0" borderId="12" xfId="0" applyNumberFormat="1" applyFont="1" applyBorder="1" applyAlignment="1">
      <alignment horizontal="center" vertical="center"/>
    </xf>
    <xf numFmtId="1" fontId="1" fillId="0" borderId="12" xfId="0" applyNumberFormat="1" applyFont="1" applyBorder="1" applyAlignment="1">
      <alignment horizontal="center" vertical="center"/>
    </xf>
    <xf numFmtId="166" fontId="15" fillId="7" borderId="12" xfId="0" applyNumberFormat="1" applyFont="1" applyFill="1" applyBorder="1" applyAlignment="1">
      <alignment horizontal="center" vertical="center"/>
    </xf>
    <xf numFmtId="2" fontId="14" fillId="0" borderId="4" xfId="0" applyNumberFormat="1" applyFont="1" applyBorder="1" applyAlignment="1">
      <alignment horizontal="center" vertical="center"/>
    </xf>
    <xf numFmtId="1" fontId="14" fillId="0" borderId="4" xfId="0" applyNumberFormat="1" applyFont="1" applyBorder="1" applyAlignment="1">
      <alignment horizontal="center" vertical="center"/>
    </xf>
    <xf numFmtId="2" fontId="14" fillId="0" borderId="5" xfId="0" applyNumberFormat="1" applyFont="1" applyBorder="1" applyAlignment="1">
      <alignment horizontal="center" vertical="center"/>
    </xf>
    <xf numFmtId="1" fontId="14" fillId="0" borderId="5" xfId="0" applyNumberFormat="1" applyFont="1" applyBorder="1" applyAlignment="1">
      <alignment horizontal="center" vertical="center"/>
    </xf>
    <xf numFmtId="2" fontId="14" fillId="0" borderId="6" xfId="0" applyNumberFormat="1" applyFont="1" applyBorder="1" applyAlignment="1">
      <alignment horizontal="center" vertical="center"/>
    </xf>
    <xf numFmtId="1" fontId="14" fillId="0" borderId="6" xfId="0" applyNumberFormat="1" applyFont="1" applyBorder="1" applyAlignment="1">
      <alignment horizontal="center" vertical="center"/>
    </xf>
    <xf numFmtId="0" fontId="1" fillId="0" borderId="12" xfId="0" applyFont="1" applyBorder="1" applyAlignment="1">
      <alignment horizontal="center"/>
    </xf>
    <xf numFmtId="2" fontId="14" fillId="0" borderId="12" xfId="0" applyNumberFormat="1" applyFont="1" applyBorder="1" applyAlignment="1">
      <alignment horizontal="center" vertical="center"/>
    </xf>
    <xf numFmtId="1" fontId="14" fillId="0" borderId="12" xfId="0" applyNumberFormat="1" applyFont="1" applyBorder="1" applyAlignment="1">
      <alignment horizontal="center" vertical="center"/>
    </xf>
    <xf numFmtId="2" fontId="1" fillId="0" borderId="12" xfId="0" applyNumberFormat="1" applyFont="1" applyBorder="1" applyAlignment="1">
      <alignment horizontal="right" vertical="center"/>
    </xf>
    <xf numFmtId="10" fontId="1" fillId="0" borderId="12" xfId="4" applyNumberFormat="1" applyFont="1" applyBorder="1" applyAlignment="1">
      <alignment horizontal="right" vertical="center"/>
    </xf>
    <xf numFmtId="2" fontId="4" fillId="0" borderId="12" xfId="0" applyNumberFormat="1" applyFont="1" applyBorder="1" applyAlignment="1">
      <alignment horizontal="right"/>
    </xf>
    <xf numFmtId="2" fontId="15" fillId="6" borderId="16" xfId="0" applyNumberFormat="1" applyFont="1" applyFill="1" applyBorder="1" applyAlignment="1">
      <alignment horizontal="center" vertical="center"/>
    </xf>
    <xf numFmtId="2" fontId="15" fillId="6" borderId="21" xfId="0" applyNumberFormat="1" applyFont="1" applyFill="1" applyBorder="1" applyAlignment="1">
      <alignment horizontal="center" vertical="center"/>
    </xf>
    <xf numFmtId="2" fontId="1" fillId="0" borderId="12" xfId="0" applyNumberFormat="1" applyFont="1" applyFill="1" applyBorder="1" applyAlignment="1">
      <alignment horizontal="center" vertical="center"/>
    </xf>
    <xf numFmtId="10" fontId="1" fillId="0" borderId="12" xfId="4" applyNumberFormat="1" applyFont="1" applyFill="1" applyBorder="1" applyAlignment="1">
      <alignment horizontal="center" vertical="center"/>
    </xf>
    <xf numFmtId="2" fontId="14" fillId="0" borderId="15" xfId="0" applyNumberFormat="1" applyFont="1" applyBorder="1" applyAlignment="1">
      <alignment horizontal="center" vertical="center"/>
    </xf>
    <xf numFmtId="1" fontId="14" fillId="0" borderId="15" xfId="0" applyNumberFormat="1" applyFont="1" applyBorder="1" applyAlignment="1">
      <alignment horizontal="center" vertical="center"/>
    </xf>
    <xf numFmtId="2" fontId="1" fillId="0" borderId="15"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1" fillId="0" borderId="15" xfId="0" applyFont="1" applyBorder="1"/>
    <xf numFmtId="2" fontId="1" fillId="0" borderId="15" xfId="0" applyNumberFormat="1" applyFont="1" applyBorder="1" applyAlignment="1">
      <alignment horizontal="right" vertical="center"/>
    </xf>
    <xf numFmtId="10" fontId="1" fillId="0" borderId="15" xfId="4" applyNumberFormat="1" applyFont="1" applyBorder="1" applyAlignment="1">
      <alignment horizontal="right" vertical="center"/>
    </xf>
    <xf numFmtId="0" fontId="4" fillId="0" borderId="23" xfId="0" applyFont="1" applyBorder="1" applyAlignment="1">
      <alignment horizontal="center" vertical="center" textRotation="90" wrapText="1"/>
    </xf>
    <xf numFmtId="0" fontId="1" fillId="0" borderId="0" xfId="0" applyFont="1" applyAlignment="1">
      <alignment horizontal="right" vertical="center"/>
    </xf>
    <xf numFmtId="0" fontId="4" fillId="0" borderId="0" xfId="0" applyFont="1" applyAlignment="1">
      <alignment horizontal="center"/>
    </xf>
    <xf numFmtId="0" fontId="1" fillId="0" borderId="0" xfId="0" applyFont="1" applyAlignment="1">
      <alignment horizontal="center"/>
    </xf>
    <xf numFmtId="10" fontId="1" fillId="0" borderId="6" xfId="4" applyNumberFormat="1" applyFont="1" applyFill="1" applyBorder="1" applyAlignment="1">
      <alignment horizontal="right" vertical="center"/>
    </xf>
    <xf numFmtId="1" fontId="4" fillId="8" borderId="12" xfId="0" applyNumberFormat="1" applyFont="1" applyFill="1" applyBorder="1" applyAlignment="1">
      <alignment horizontal="left" vertical="center"/>
    </xf>
    <xf numFmtId="0" fontId="4" fillId="8" borderId="12" xfId="0" applyFont="1" applyFill="1" applyBorder="1" applyAlignment="1">
      <alignment horizontal="left" vertical="center"/>
    </xf>
    <xf numFmtId="2" fontId="1" fillId="8" borderId="12" xfId="0" applyNumberFormat="1" applyFont="1" applyFill="1" applyBorder="1" applyAlignment="1">
      <alignment horizontal="right" vertical="center"/>
    </xf>
    <xf numFmtId="2" fontId="1" fillId="8" borderId="12" xfId="0" applyNumberFormat="1" applyFont="1" applyFill="1" applyBorder="1" applyAlignment="1">
      <alignment horizontal="right"/>
    </xf>
    <xf numFmtId="2" fontId="1" fillId="8" borderId="20" xfId="0" applyNumberFormat="1" applyFont="1" applyFill="1" applyBorder="1" applyAlignment="1">
      <alignment horizontal="right"/>
    </xf>
    <xf numFmtId="0" fontId="4" fillId="9" borderId="12" xfId="0" applyFont="1" applyFill="1" applyBorder="1" applyAlignment="1">
      <alignment horizontal="left" vertical="center"/>
    </xf>
    <xf numFmtId="2" fontId="1" fillId="9" borderId="12" xfId="0" applyNumberFormat="1" applyFont="1" applyFill="1" applyBorder="1" applyAlignment="1">
      <alignment horizontal="right" vertical="center"/>
    </xf>
    <xf numFmtId="0" fontId="1" fillId="0" borderId="15" xfId="0" applyFont="1" applyBorder="1" applyAlignment="1">
      <alignment horizontal="center"/>
    </xf>
    <xf numFmtId="2" fontId="4" fillId="0" borderId="15" xfId="0" applyNumberFormat="1" applyFont="1" applyBorder="1" applyAlignment="1">
      <alignment horizontal="right"/>
    </xf>
    <xf numFmtId="0" fontId="15" fillId="6" borderId="4" xfId="0" applyFont="1" applyFill="1" applyBorder="1" applyAlignment="1">
      <alignment horizontal="center" vertical="center"/>
    </xf>
    <xf numFmtId="1" fontId="15" fillId="6" borderId="4" xfId="0" applyNumberFormat="1" applyFont="1" applyFill="1" applyBorder="1" applyAlignment="1">
      <alignment horizontal="center" vertical="center"/>
    </xf>
    <xf numFmtId="2" fontId="15" fillId="6" borderId="4" xfId="0" applyNumberFormat="1" applyFont="1" applyFill="1" applyBorder="1" applyAlignment="1">
      <alignment horizontal="center" vertical="center"/>
    </xf>
    <xf numFmtId="2" fontId="13" fillId="6" borderId="4" xfId="0" applyNumberFormat="1" applyFont="1" applyFill="1" applyBorder="1" applyAlignment="1">
      <alignment horizontal="right" vertical="center"/>
    </xf>
    <xf numFmtId="2" fontId="15" fillId="6" borderId="17" xfId="0" applyNumberFormat="1" applyFont="1" applyFill="1" applyBorder="1" applyAlignment="1">
      <alignment horizontal="center" vertical="center"/>
    </xf>
    <xf numFmtId="165" fontId="15" fillId="6" borderId="4" xfId="0" applyNumberFormat="1" applyFont="1" applyFill="1" applyBorder="1" applyAlignment="1">
      <alignment horizontal="center" vertical="center"/>
    </xf>
    <xf numFmtId="2" fontId="4" fillId="6" borderId="4" xfId="0" applyNumberFormat="1" applyFont="1" applyFill="1" applyBorder="1" applyAlignment="1">
      <alignment horizontal="right" vertical="center"/>
    </xf>
    <xf numFmtId="9" fontId="4" fillId="6" borderId="4" xfId="4" applyFont="1" applyFill="1" applyBorder="1" applyAlignment="1">
      <alignment horizontal="right" vertical="center"/>
    </xf>
    <xf numFmtId="2" fontId="4" fillId="4" borderId="4" xfId="0" applyNumberFormat="1" applyFont="1" applyFill="1" applyBorder="1" applyAlignment="1">
      <alignment horizontal="right" vertical="center"/>
    </xf>
    <xf numFmtId="10" fontId="1" fillId="0" borderId="9" xfId="4" applyNumberFormat="1" applyFont="1" applyFill="1" applyBorder="1" applyAlignment="1">
      <alignment horizontal="right" vertical="center"/>
    </xf>
    <xf numFmtId="166" fontId="15" fillId="6" borderId="4" xfId="0" applyNumberFormat="1" applyFont="1" applyFill="1" applyBorder="1" applyAlignment="1">
      <alignment horizontal="center" vertical="center"/>
    </xf>
    <xf numFmtId="166" fontId="15" fillId="6" borderId="17" xfId="0" applyNumberFormat="1" applyFont="1" applyFill="1" applyBorder="1" applyAlignment="1">
      <alignment horizontal="center" vertical="center"/>
    </xf>
    <xf numFmtId="0" fontId="9" fillId="0" borderId="0" xfId="0" applyFont="1" applyAlignment="1" applyProtection="1">
      <alignment wrapText="1"/>
      <protection locked="0"/>
    </xf>
    <xf numFmtId="0" fontId="5" fillId="0" borderId="0" xfId="0" applyFont="1" applyProtection="1">
      <protection locked="0"/>
    </xf>
    <xf numFmtId="2" fontId="5" fillId="0" borderId="0" xfId="0" applyNumberFormat="1" applyFont="1" applyAlignment="1" applyProtection="1">
      <alignment horizontal="right"/>
      <protection locked="0"/>
    </xf>
    <xf numFmtId="2" fontId="5" fillId="0" borderId="0" xfId="0" applyNumberFormat="1" applyFont="1" applyProtection="1">
      <protection locked="0"/>
    </xf>
    <xf numFmtId="2" fontId="5" fillId="0" borderId="0" xfId="0" applyNumberFormat="1" applyFont="1" applyAlignment="1" applyProtection="1">
      <alignment horizontal="center" vertical="center"/>
      <protection locked="0"/>
    </xf>
    <xf numFmtId="0" fontId="9" fillId="0" borderId="1" xfId="0" applyFont="1" applyBorder="1" applyAlignment="1" applyProtection="1">
      <alignment horizontal="center" vertical="center" textRotation="90" wrapText="1"/>
      <protection locked="0"/>
    </xf>
    <xf numFmtId="0" fontId="7" fillId="5" borderId="2" xfId="0" applyFont="1" applyFill="1" applyBorder="1" applyAlignment="1" applyProtection="1">
      <alignment horizontal="center" vertical="center" wrapText="1"/>
      <protection locked="0"/>
    </xf>
    <xf numFmtId="2" fontId="7" fillId="5" borderId="3" xfId="0" applyNumberFormat="1" applyFont="1" applyFill="1" applyBorder="1" applyAlignment="1" applyProtection="1">
      <alignment horizontal="center" vertical="center" wrapText="1"/>
      <protection locked="0"/>
    </xf>
    <xf numFmtId="2" fontId="9" fillId="5" borderId="3" xfId="0" applyNumberFormat="1"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1" fontId="7" fillId="5" borderId="8" xfId="0" applyNumberFormat="1" applyFont="1" applyFill="1" applyBorder="1" applyAlignment="1" applyProtection="1">
      <alignment horizontal="center" vertical="center" wrapText="1"/>
      <protection locked="0"/>
    </xf>
    <xf numFmtId="0" fontId="9" fillId="0" borderId="24" xfId="0" applyFont="1" applyBorder="1" applyAlignment="1" applyProtection="1">
      <alignment horizontal="center" vertical="center" textRotation="90" wrapText="1"/>
      <protection locked="0"/>
    </xf>
    <xf numFmtId="1" fontId="7" fillId="0" borderId="25" xfId="0" applyNumberFormat="1" applyFont="1" applyBorder="1" applyAlignment="1" applyProtection="1">
      <alignment horizontal="center" vertical="center" wrapText="1"/>
      <protection locked="0"/>
    </xf>
    <xf numFmtId="0" fontId="9" fillId="0" borderId="26" xfId="0" applyFont="1" applyBorder="1" applyAlignment="1" applyProtection="1">
      <alignment wrapText="1"/>
      <protection locked="0"/>
    </xf>
    <xf numFmtId="0" fontId="7" fillId="0" borderId="16" xfId="0" applyFont="1" applyFill="1" applyBorder="1" applyAlignment="1" applyProtection="1">
      <alignment horizontal="right" wrapText="1"/>
    </xf>
    <xf numFmtId="2" fontId="6" fillId="5" borderId="27" xfId="0" applyNumberFormat="1" applyFont="1" applyFill="1" applyBorder="1" applyAlignment="1" applyProtection="1">
      <alignment horizontal="center"/>
    </xf>
    <xf numFmtId="2" fontId="9" fillId="10" borderId="16" xfId="0" applyNumberFormat="1" applyFont="1" applyFill="1" applyBorder="1" applyAlignment="1" applyProtection="1">
      <alignment horizontal="center"/>
    </xf>
    <xf numFmtId="1" fontId="6" fillId="5" borderId="28" xfId="0" applyNumberFormat="1" applyFont="1" applyFill="1" applyBorder="1" applyAlignment="1" applyProtection="1">
      <alignment horizontal="center" wrapText="1"/>
      <protection locked="0"/>
    </xf>
    <xf numFmtId="0" fontId="7" fillId="5" borderId="24" xfId="0" applyFont="1" applyFill="1" applyBorder="1" applyAlignment="1" applyProtection="1">
      <alignment horizontal="center" vertical="center" wrapText="1"/>
      <protection locked="0"/>
    </xf>
    <xf numFmtId="2" fontId="7" fillId="5" borderId="7" xfId="0" applyNumberFormat="1"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right"/>
    </xf>
    <xf numFmtId="2" fontId="9" fillId="10" borderId="28" xfId="0" applyNumberFormat="1" applyFont="1" applyFill="1" applyBorder="1" applyAlignment="1" applyProtection="1">
      <alignment horizontal="center"/>
    </xf>
    <xf numFmtId="1" fontId="6" fillId="5" borderId="28" xfId="0" applyNumberFormat="1" applyFont="1" applyFill="1" applyBorder="1" applyAlignment="1" applyProtection="1">
      <alignment horizontal="center"/>
    </xf>
    <xf numFmtId="2" fontId="6" fillId="5" borderId="29" xfId="0" applyNumberFormat="1" applyFont="1" applyFill="1" applyBorder="1" applyAlignment="1" applyProtection="1">
      <alignment horizontal="center" wrapText="1"/>
      <protection locked="0"/>
    </xf>
    <xf numFmtId="2" fontId="9" fillId="5" borderId="30" xfId="0" applyNumberFormat="1"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7" fillId="5" borderId="30" xfId="0" applyFont="1" applyFill="1" applyBorder="1" applyAlignment="1" applyProtection="1">
      <alignment horizontal="center" vertical="center" wrapText="1"/>
      <protection locked="0"/>
    </xf>
    <xf numFmtId="0" fontId="22" fillId="8" borderId="23" xfId="0" applyFont="1" applyFill="1" applyBorder="1" applyAlignment="1" applyProtection="1">
      <alignment horizontal="left" wrapText="1"/>
    </xf>
    <xf numFmtId="2" fontId="5" fillId="0" borderId="4" xfId="0" applyNumberFormat="1" applyFont="1" applyBorder="1" applyAlignment="1" applyProtection="1">
      <alignment horizontal="center" vertical="center"/>
      <protection locked="0"/>
    </xf>
    <xf numFmtId="1" fontId="5" fillId="0" borderId="17" xfId="0" applyNumberFormat="1" applyFont="1" applyBorder="1" applyAlignment="1" applyProtection="1">
      <alignment horizontal="center" wrapText="1"/>
      <protection locked="0"/>
    </xf>
    <xf numFmtId="0" fontId="22" fillId="8" borderId="31" xfId="0" applyFont="1" applyFill="1" applyBorder="1" applyAlignment="1" applyProtection="1">
      <alignment horizontal="left" wrapText="1"/>
    </xf>
    <xf numFmtId="2" fontId="5" fillId="0" borderId="5" xfId="0" applyNumberFormat="1" applyFont="1" applyBorder="1" applyAlignment="1" applyProtection="1">
      <alignment horizontal="center" vertical="center"/>
      <protection locked="0"/>
    </xf>
    <xf numFmtId="1" fontId="5" fillId="0" borderId="18" xfId="0" applyNumberFormat="1" applyFont="1" applyBorder="1" applyAlignment="1" applyProtection="1">
      <alignment horizontal="center" wrapText="1"/>
      <protection locked="0"/>
    </xf>
    <xf numFmtId="0" fontId="7" fillId="0" borderId="26" xfId="0" applyFont="1" applyFill="1" applyBorder="1" applyAlignment="1" applyProtection="1">
      <alignment horizontal="right"/>
    </xf>
    <xf numFmtId="2" fontId="6" fillId="0" borderId="16" xfId="0" applyNumberFormat="1" applyFont="1" applyFill="1" applyBorder="1" applyAlignment="1" applyProtection="1">
      <alignment horizontal="center"/>
    </xf>
    <xf numFmtId="2" fontId="19" fillId="0" borderId="32" xfId="0" applyNumberFormat="1" applyFont="1" applyBorder="1" applyAlignment="1" applyProtection="1">
      <alignment horizontal="center" vertical="center"/>
      <protection locked="0"/>
    </xf>
    <xf numFmtId="2" fontId="6" fillId="5" borderId="25" xfId="0" applyNumberFormat="1" applyFont="1" applyFill="1" applyBorder="1" applyAlignment="1" applyProtection="1">
      <alignment horizontal="center" vertical="center" wrapText="1"/>
      <protection locked="0"/>
    </xf>
    <xf numFmtId="1" fontId="6" fillId="5" borderId="0" xfId="0" applyNumberFormat="1" applyFont="1" applyFill="1" applyBorder="1" applyAlignment="1" applyProtection="1">
      <alignment horizontal="right" wrapText="1"/>
      <protection locked="0"/>
    </xf>
    <xf numFmtId="0" fontId="7" fillId="5" borderId="1" xfId="0" applyFont="1" applyFill="1" applyBorder="1" applyAlignment="1" applyProtection="1">
      <alignment horizontal="center" vertical="center" wrapText="1"/>
      <protection locked="0"/>
    </xf>
    <xf numFmtId="2" fontId="7" fillId="5" borderId="15" xfId="0" applyNumberFormat="1" applyFont="1" applyFill="1" applyBorder="1" applyAlignment="1" applyProtection="1">
      <alignment horizontal="center" vertical="center" wrapText="1"/>
      <protection locked="0"/>
    </xf>
    <xf numFmtId="2" fontId="9" fillId="5" borderId="15" xfId="0" applyNumberFormat="1"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 fontId="5" fillId="0" borderId="33" xfId="0" applyNumberFormat="1" applyFont="1" applyBorder="1" applyAlignment="1" applyProtection="1">
      <alignment wrapText="1"/>
      <protection locked="0"/>
    </xf>
    <xf numFmtId="1" fontId="5" fillId="0" borderId="34" xfId="0" applyNumberFormat="1" applyFont="1" applyBorder="1" applyAlignment="1" applyProtection="1">
      <alignment wrapText="1"/>
      <protection locked="0"/>
    </xf>
    <xf numFmtId="0" fontId="7" fillId="0" borderId="24" xfId="0" applyFont="1" applyFill="1" applyBorder="1" applyAlignment="1" applyProtection="1">
      <alignment horizontal="right"/>
    </xf>
    <xf numFmtId="2" fontId="9" fillId="10" borderId="7" xfId="0" applyNumberFormat="1" applyFont="1" applyFill="1" applyBorder="1" applyAlignment="1" applyProtection="1">
      <alignment horizontal="center"/>
    </xf>
    <xf numFmtId="1" fontId="6" fillId="5" borderId="7" xfId="0" applyNumberFormat="1" applyFont="1" applyFill="1" applyBorder="1" applyAlignment="1" applyProtection="1">
      <alignment horizontal="center"/>
    </xf>
    <xf numFmtId="0" fontId="5" fillId="10" borderId="7" xfId="0" applyFont="1" applyFill="1" applyBorder="1" applyAlignment="1" applyProtection="1">
      <alignment vertical="center"/>
      <protection locked="0"/>
    </xf>
    <xf numFmtId="2" fontId="6" fillId="5" borderId="35" xfId="0" applyNumberFormat="1" applyFont="1" applyFill="1" applyBorder="1" applyAlignment="1" applyProtection="1">
      <alignment horizontal="right" wrapText="1"/>
      <protection locked="0"/>
    </xf>
    <xf numFmtId="1" fontId="6" fillId="5" borderId="25" xfId="0" applyNumberFormat="1" applyFont="1" applyFill="1" applyBorder="1" applyAlignment="1" applyProtection="1">
      <alignment horizontal="right" wrapText="1"/>
      <protection locked="0"/>
    </xf>
    <xf numFmtId="2" fontId="5" fillId="0" borderId="0" xfId="0" applyNumberFormat="1" applyFont="1" applyAlignment="1" applyProtection="1">
      <alignment wrapText="1"/>
      <protection locked="0"/>
    </xf>
    <xf numFmtId="2" fontId="5" fillId="5" borderId="0" xfId="0" applyNumberFormat="1" applyFont="1" applyFill="1" applyProtection="1">
      <protection locked="0"/>
    </xf>
    <xf numFmtId="0" fontId="5" fillId="5" borderId="0" xfId="0" applyFont="1" applyFill="1" applyProtection="1">
      <protection locked="0"/>
    </xf>
    <xf numFmtId="0" fontId="5" fillId="0" borderId="0" xfId="0" applyFont="1" applyAlignment="1" applyProtection="1">
      <alignment vertical="center"/>
      <protection locked="0"/>
    </xf>
    <xf numFmtId="1" fontId="5" fillId="0" borderId="0" xfId="0" applyNumberFormat="1" applyFont="1" applyAlignment="1" applyProtection="1">
      <alignment vertical="center"/>
      <protection locked="0"/>
    </xf>
    <xf numFmtId="0" fontId="4" fillId="2" borderId="36" xfId="0" applyFont="1" applyFill="1" applyBorder="1" applyAlignment="1">
      <alignment horizontal="center"/>
    </xf>
    <xf numFmtId="0" fontId="4" fillId="2" borderId="9" xfId="0"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0" xfId="0" applyFont="1" applyAlignment="1">
      <alignment horizontal="center" vertical="center"/>
    </xf>
    <xf numFmtId="165" fontId="15" fillId="6" borderId="6" xfId="0" applyNumberFormat="1" applyFont="1" applyFill="1" applyBorder="1" applyAlignment="1">
      <alignment horizontal="center" vertical="center"/>
    </xf>
    <xf numFmtId="0" fontId="15" fillId="6" borderId="6" xfId="0" applyFont="1" applyFill="1" applyBorder="1" applyAlignment="1">
      <alignment vertical="center"/>
    </xf>
    <xf numFmtId="0" fontId="15" fillId="6" borderId="25" xfId="0" applyFont="1" applyFill="1" applyBorder="1" applyAlignment="1">
      <alignment vertical="center"/>
    </xf>
    <xf numFmtId="0" fontId="9" fillId="0" borderId="0" xfId="0" applyFont="1" applyBorder="1" applyAlignment="1">
      <alignment vertical="center" wrapText="1"/>
    </xf>
    <xf numFmtId="0" fontId="24" fillId="5" borderId="0" xfId="0" applyFont="1" applyFill="1" applyBorder="1" applyAlignment="1">
      <alignment horizontal="right" vertical="center"/>
    </xf>
    <xf numFmtId="0" fontId="25" fillId="0" borderId="0" xfId="0" applyFont="1"/>
    <xf numFmtId="0" fontId="5" fillId="0" borderId="0" xfId="0" applyFont="1" applyBorder="1" applyAlignment="1" applyProtection="1">
      <alignment vertical="center"/>
      <protection locked="0"/>
    </xf>
    <xf numFmtId="0" fontId="9" fillId="0" borderId="0" xfId="0" applyFont="1" applyAlignment="1"/>
    <xf numFmtId="2" fontId="9" fillId="6" borderId="37" xfId="0" applyNumberFormat="1" applyFont="1" applyFill="1" applyBorder="1" applyAlignment="1">
      <alignment horizontal="center" vertical="center"/>
    </xf>
    <xf numFmtId="2" fontId="9" fillId="6" borderId="17" xfId="0" applyNumberFormat="1" applyFont="1" applyFill="1" applyBorder="1" applyAlignment="1">
      <alignment horizontal="center" vertical="center"/>
    </xf>
    <xf numFmtId="0" fontId="20" fillId="5" borderId="24" xfId="0" applyFont="1" applyFill="1" applyBorder="1" applyAlignment="1">
      <alignment horizontal="center" vertical="center" textRotation="90" wrapText="1"/>
    </xf>
    <xf numFmtId="0" fontId="20" fillId="5" borderId="7" xfId="0" applyFont="1" applyFill="1" applyBorder="1" applyAlignment="1">
      <alignment horizontal="center" vertical="center" wrapText="1"/>
    </xf>
    <xf numFmtId="0" fontId="20" fillId="5" borderId="38" xfId="0" applyFont="1" applyFill="1" applyBorder="1" applyAlignment="1">
      <alignment horizontal="center" vertical="center" wrapText="1"/>
    </xf>
    <xf numFmtId="49" fontId="24" fillId="5" borderId="23"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5" xfId="0" applyFont="1" applyFill="1" applyBorder="1" applyAlignment="1">
      <alignment vertical="center" wrapText="1"/>
    </xf>
    <xf numFmtId="2" fontId="9" fillId="6" borderId="5" xfId="0" applyNumberFormat="1" applyFont="1" applyFill="1" applyBorder="1" applyAlignment="1">
      <alignment horizontal="center" vertical="center" wrapText="1"/>
    </xf>
    <xf numFmtId="2" fontId="5" fillId="6" borderId="5" xfId="0" applyNumberFormat="1" applyFont="1" applyFill="1" applyBorder="1" applyAlignment="1">
      <alignment horizontal="center" vertical="center" wrapText="1"/>
    </xf>
    <xf numFmtId="2" fontId="5" fillId="6" borderId="18" xfId="0" applyNumberFormat="1" applyFont="1" applyFill="1" applyBorder="1" applyAlignment="1">
      <alignment horizontal="center" vertical="center" wrapText="1"/>
    </xf>
    <xf numFmtId="2" fontId="9" fillId="6" borderId="5" xfId="0" applyNumberFormat="1" applyFont="1" applyFill="1" applyBorder="1" applyAlignment="1">
      <alignment horizontal="center"/>
    </xf>
    <xf numFmtId="2" fontId="9" fillId="6" borderId="7" xfId="0" applyNumberFormat="1" applyFont="1" applyFill="1" applyBorder="1" applyAlignment="1">
      <alignment horizontal="center" vertical="center" wrapText="1"/>
    </xf>
    <xf numFmtId="2" fontId="9" fillId="6" borderId="38" xfId="0" applyNumberFormat="1" applyFont="1" applyFill="1" applyBorder="1" applyAlignment="1">
      <alignment horizontal="center" vertical="center" wrapText="1"/>
    </xf>
    <xf numFmtId="49" fontId="5" fillId="5" borderId="39" xfId="0" applyNumberFormat="1" applyFont="1" applyFill="1" applyBorder="1" applyAlignment="1">
      <alignment vertical="center" wrapText="1"/>
    </xf>
    <xf numFmtId="49" fontId="5" fillId="5" borderId="0" xfId="0" applyNumberFormat="1" applyFont="1" applyFill="1" applyBorder="1" applyAlignment="1">
      <alignment vertical="center" wrapText="1"/>
    </xf>
    <xf numFmtId="49" fontId="5" fillId="5" borderId="14" xfId="0" applyNumberFormat="1" applyFont="1" applyFill="1" applyBorder="1" applyAlignment="1">
      <alignment vertical="center" wrapText="1"/>
    </xf>
    <xf numFmtId="49" fontId="24" fillId="5" borderId="1" xfId="0" applyNumberFormat="1" applyFont="1" applyFill="1" applyBorder="1" applyAlignment="1">
      <alignment horizontal="center" vertical="center" wrapText="1"/>
    </xf>
    <xf numFmtId="2" fontId="9" fillId="6" borderId="40" xfId="0" applyNumberFormat="1" applyFont="1" applyFill="1" applyBorder="1" applyAlignment="1">
      <alignment horizontal="center" vertical="center" wrapText="1"/>
    </xf>
    <xf numFmtId="49" fontId="5" fillId="8" borderId="31" xfId="0" applyNumberFormat="1" applyFont="1" applyFill="1" applyBorder="1" applyAlignment="1">
      <alignment horizontal="center" vertical="center" wrapText="1"/>
    </xf>
    <xf numFmtId="0" fontId="5" fillId="8" borderId="5" xfId="0" applyFont="1" applyFill="1" applyBorder="1" applyAlignment="1">
      <alignment vertical="center" wrapText="1"/>
    </xf>
    <xf numFmtId="2" fontId="5" fillId="8" borderId="9" xfId="0" applyNumberFormat="1" applyFont="1" applyFill="1" applyBorder="1" applyAlignment="1">
      <alignment horizontal="center" vertical="center" wrapText="1"/>
    </xf>
    <xf numFmtId="2" fontId="5" fillId="8" borderId="10" xfId="0" applyNumberFormat="1" applyFont="1" applyFill="1" applyBorder="1" applyAlignment="1">
      <alignment horizontal="center" vertical="center" wrapText="1"/>
    </xf>
    <xf numFmtId="2" fontId="9" fillId="8" borderId="40" xfId="0" applyNumberFormat="1" applyFont="1" applyFill="1" applyBorder="1" applyAlignment="1">
      <alignment horizontal="center" vertical="center" wrapText="1"/>
    </xf>
    <xf numFmtId="2" fontId="9" fillId="8" borderId="7" xfId="0" applyNumberFormat="1" applyFont="1" applyFill="1" applyBorder="1" applyAlignment="1">
      <alignment horizontal="center" vertical="center" wrapText="1"/>
    </xf>
    <xf numFmtId="2" fontId="9" fillId="8" borderId="38" xfId="0" applyNumberFormat="1" applyFont="1" applyFill="1" applyBorder="1" applyAlignment="1">
      <alignment horizontal="center" vertical="center" wrapText="1"/>
    </xf>
    <xf numFmtId="0" fontId="22" fillId="8" borderId="5" xfId="0" applyFont="1" applyFill="1" applyBorder="1" applyAlignment="1" applyProtection="1">
      <alignment horizontal="left" wrapText="1"/>
    </xf>
    <xf numFmtId="2" fontId="5" fillId="8" borderId="5" xfId="0" applyNumberFormat="1" applyFont="1" applyFill="1" applyBorder="1" applyAlignment="1">
      <alignment horizontal="center" vertical="center" wrapText="1"/>
    </xf>
    <xf numFmtId="2" fontId="5" fillId="8" borderId="18" xfId="0" applyNumberFormat="1" applyFont="1" applyFill="1" applyBorder="1" applyAlignment="1">
      <alignment horizontal="center" vertical="center" wrapText="1"/>
    </xf>
    <xf numFmtId="49" fontId="5" fillId="9" borderId="41" xfId="0" applyNumberFormat="1" applyFont="1" applyFill="1" applyBorder="1" applyAlignment="1">
      <alignment horizontal="center" vertical="center" wrapText="1"/>
    </xf>
    <xf numFmtId="49" fontId="5" fillId="9" borderId="6" xfId="0" applyNumberFormat="1" applyFont="1" applyFill="1" applyBorder="1" applyAlignment="1">
      <alignment horizontal="left" vertical="center" wrapText="1"/>
    </xf>
    <xf numFmtId="2" fontId="5" fillId="9" borderId="6" xfId="0" applyNumberFormat="1" applyFont="1" applyFill="1" applyBorder="1" applyAlignment="1">
      <alignment horizontal="center" vertical="center" wrapText="1"/>
    </xf>
    <xf numFmtId="2" fontId="5" fillId="9" borderId="19" xfId="0" applyNumberFormat="1" applyFont="1" applyFill="1" applyBorder="1" applyAlignment="1">
      <alignment horizontal="center" vertical="center" wrapText="1"/>
    </xf>
    <xf numFmtId="2" fontId="9" fillId="9" borderId="24" xfId="0" applyNumberFormat="1" applyFont="1" applyFill="1" applyBorder="1" applyAlignment="1">
      <alignment horizontal="center" vertical="center" wrapText="1"/>
    </xf>
    <xf numFmtId="2" fontId="9" fillId="9" borderId="7" xfId="0" applyNumberFormat="1" applyFont="1" applyFill="1" applyBorder="1" applyAlignment="1">
      <alignment horizontal="center" vertical="center" wrapText="1"/>
    </xf>
    <xf numFmtId="2" fontId="9" fillId="9" borderId="38" xfId="0" applyNumberFormat="1" applyFont="1" applyFill="1" applyBorder="1" applyAlignment="1">
      <alignment horizontal="center" vertical="center" wrapText="1"/>
    </xf>
    <xf numFmtId="2" fontId="9" fillId="9" borderId="25" xfId="0" applyNumberFormat="1" applyFont="1" applyFill="1" applyBorder="1" applyAlignment="1">
      <alignment horizontal="center" vertical="center" wrapText="1"/>
    </xf>
    <xf numFmtId="49" fontId="9" fillId="5" borderId="0" xfId="0" applyNumberFormat="1" applyFont="1" applyFill="1" applyBorder="1" applyAlignment="1">
      <alignment horizontal="right" vertical="center" wrapText="1"/>
    </xf>
    <xf numFmtId="2" fontId="9" fillId="5" borderId="0" xfId="0" applyNumberFormat="1" applyFont="1" applyFill="1" applyBorder="1" applyAlignment="1">
      <alignment horizontal="center" vertical="center" wrapText="1"/>
    </xf>
    <xf numFmtId="2" fontId="24" fillId="9" borderId="21" xfId="0" applyNumberFormat="1" applyFont="1" applyFill="1" applyBorder="1" applyAlignment="1">
      <alignment horizontal="center" vertical="center"/>
    </xf>
    <xf numFmtId="49" fontId="9" fillId="5" borderId="0" xfId="0" applyNumberFormat="1" applyFont="1" applyFill="1" applyBorder="1" applyAlignment="1">
      <alignment vertical="center" wrapText="1"/>
    </xf>
    <xf numFmtId="0" fontId="5" fillId="5" borderId="0" xfId="0" applyFont="1" applyFill="1"/>
    <xf numFmtId="0" fontId="25" fillId="5" borderId="0" xfId="0" applyFont="1" applyFill="1"/>
    <xf numFmtId="0" fontId="5" fillId="5" borderId="0" xfId="0" applyFont="1" applyFill="1" applyAlignment="1" applyProtection="1">
      <alignment horizontal="right" vertical="center"/>
      <protection locked="0"/>
    </xf>
    <xf numFmtId="0" fontId="9" fillId="5" borderId="0" xfId="0" applyFont="1" applyFill="1" applyAlignment="1"/>
    <xf numFmtId="0" fontId="9" fillId="5" borderId="24" xfId="0" applyFont="1" applyFill="1" applyBorder="1" applyAlignment="1">
      <alignment horizontal="center" vertical="center"/>
    </xf>
    <xf numFmtId="0" fontId="9" fillId="5" borderId="7" xfId="0" applyFont="1" applyFill="1" applyBorder="1" applyAlignment="1">
      <alignment vertical="center" wrapText="1"/>
    </xf>
    <xf numFmtId="0" fontId="9" fillId="5" borderId="7" xfId="0" applyFont="1" applyFill="1" applyBorder="1" applyAlignment="1">
      <alignment horizontal="center" vertical="center" wrapText="1"/>
    </xf>
    <xf numFmtId="0" fontId="9" fillId="5" borderId="38" xfId="0" applyFont="1" applyFill="1" applyBorder="1" applyAlignment="1">
      <alignment horizontal="center" wrapText="1"/>
    </xf>
    <xf numFmtId="0" fontId="5" fillId="6" borderId="23" xfId="0" applyFont="1" applyFill="1" applyBorder="1" applyAlignment="1">
      <alignment horizontal="center" vertical="center"/>
    </xf>
    <xf numFmtId="0" fontId="9" fillId="6" borderId="4" xfId="0" applyFont="1" applyFill="1" applyBorder="1" applyAlignment="1">
      <alignment horizontal="left" vertical="center" wrapText="1"/>
    </xf>
    <xf numFmtId="2" fontId="9" fillId="6" borderId="4" xfId="0" applyNumberFormat="1" applyFont="1" applyFill="1" applyBorder="1" applyAlignment="1">
      <alignment horizontal="center" vertical="center"/>
    </xf>
    <xf numFmtId="0" fontId="5" fillId="6" borderId="42" xfId="0" applyFont="1" applyFill="1" applyBorder="1" applyAlignment="1">
      <alignment horizontal="center" vertical="center"/>
    </xf>
    <xf numFmtId="0" fontId="9" fillId="6" borderId="43" xfId="0" applyFont="1" applyFill="1" applyBorder="1" applyAlignment="1">
      <alignment horizontal="left" wrapText="1"/>
    </xf>
    <xf numFmtId="2" fontId="9" fillId="6" borderId="43" xfId="0" applyNumberFormat="1" applyFont="1" applyFill="1" applyBorder="1" applyAlignment="1">
      <alignment horizontal="center" vertical="center"/>
    </xf>
    <xf numFmtId="0" fontId="5" fillId="8" borderId="31" xfId="0" applyFont="1" applyFill="1" applyBorder="1" applyAlignment="1">
      <alignment horizontal="center" vertical="center"/>
    </xf>
    <xf numFmtId="0" fontId="9" fillId="8" borderId="5" xfId="0" applyFont="1" applyFill="1" applyBorder="1" applyAlignment="1">
      <alignment horizontal="left" wrapText="1"/>
    </xf>
    <xf numFmtId="2" fontId="9" fillId="8" borderId="5" xfId="0" applyNumberFormat="1" applyFont="1" applyFill="1" applyBorder="1" applyAlignment="1">
      <alignment horizontal="center" vertical="center"/>
    </xf>
    <xf numFmtId="2" fontId="9" fillId="8" borderId="18" xfId="0" applyNumberFormat="1" applyFont="1" applyFill="1" applyBorder="1" applyAlignment="1">
      <alignment horizontal="center" vertical="center"/>
    </xf>
    <xf numFmtId="0" fontId="5" fillId="8" borderId="36" xfId="0" applyFont="1" applyFill="1" applyBorder="1" applyAlignment="1">
      <alignment horizontal="center" vertical="center"/>
    </xf>
    <xf numFmtId="0" fontId="9" fillId="8" borderId="9" xfId="0" applyFont="1" applyFill="1" applyBorder="1" applyAlignment="1">
      <alignment horizontal="left" wrapText="1"/>
    </xf>
    <xf numFmtId="2" fontId="9" fillId="8" borderId="9" xfId="0" applyNumberFormat="1" applyFont="1" applyFill="1" applyBorder="1" applyAlignment="1">
      <alignment horizontal="center" vertical="center"/>
    </xf>
    <xf numFmtId="2" fontId="9" fillId="8" borderId="10" xfId="0" applyNumberFormat="1" applyFont="1" applyFill="1" applyBorder="1" applyAlignment="1">
      <alignment horizontal="center" vertical="center"/>
    </xf>
    <xf numFmtId="0" fontId="5" fillId="9" borderId="36" xfId="0" applyFont="1" applyFill="1" applyBorder="1" applyAlignment="1">
      <alignment horizontal="center" vertical="center"/>
    </xf>
    <xf numFmtId="0" fontId="9" fillId="9" borderId="9" xfId="0" applyFont="1" applyFill="1" applyBorder="1" applyAlignment="1">
      <alignment horizontal="left" wrapText="1"/>
    </xf>
    <xf numFmtId="2" fontId="9" fillId="9" borderId="9" xfId="0" applyNumberFormat="1" applyFont="1" applyFill="1" applyBorder="1" applyAlignment="1">
      <alignment horizontal="center" vertical="center"/>
    </xf>
    <xf numFmtId="2" fontId="9" fillId="9" borderId="10" xfId="0" applyNumberFormat="1" applyFont="1" applyFill="1" applyBorder="1" applyAlignment="1">
      <alignment horizontal="center" vertical="center"/>
    </xf>
    <xf numFmtId="2" fontId="19" fillId="9" borderId="7" xfId="0" applyNumberFormat="1" applyFont="1" applyFill="1" applyBorder="1" applyAlignment="1">
      <alignment horizontal="center" vertical="center"/>
    </xf>
    <xf numFmtId="2" fontId="19" fillId="9" borderId="38" xfId="0" applyNumberFormat="1" applyFont="1" applyFill="1" applyBorder="1" applyAlignment="1">
      <alignment horizontal="center" vertical="center"/>
    </xf>
    <xf numFmtId="0" fontId="9" fillId="5" borderId="0" xfId="0" applyFont="1" applyFill="1"/>
    <xf numFmtId="2" fontId="9" fillId="2" borderId="43" xfId="0" applyNumberFormat="1" applyFont="1" applyFill="1" applyBorder="1" applyAlignment="1">
      <alignment horizontal="center"/>
    </xf>
    <xf numFmtId="2" fontId="9" fillId="2" borderId="37"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19" xfId="0" applyNumberFormat="1" applyFont="1" applyFill="1" applyBorder="1" applyAlignment="1">
      <alignment horizontal="center"/>
    </xf>
    <xf numFmtId="49" fontId="9" fillId="5" borderId="24" xfId="0" applyNumberFormat="1" applyFont="1" applyFill="1" applyBorder="1" applyAlignment="1">
      <alignment horizontal="center" vertical="center" wrapText="1"/>
    </xf>
    <xf numFmtId="0" fontId="9" fillId="5" borderId="7" xfId="0" applyFont="1" applyFill="1" applyBorder="1" applyAlignment="1">
      <alignment horizontal="left" vertical="center" wrapText="1"/>
    </xf>
    <xf numFmtId="0" fontId="9" fillId="5" borderId="38" xfId="0" applyFont="1" applyFill="1" applyBorder="1" applyAlignment="1">
      <alignment horizontal="center" vertical="center" wrapText="1"/>
    </xf>
    <xf numFmtId="0" fontId="9" fillId="2" borderId="4" xfId="0" applyFont="1" applyFill="1" applyBorder="1" applyAlignment="1">
      <alignment vertical="center" wrapText="1"/>
    </xf>
    <xf numFmtId="0" fontId="24" fillId="2" borderId="4" xfId="0" applyFont="1" applyFill="1" applyBorder="1" applyAlignment="1">
      <alignment horizontal="center" vertical="center" wrapText="1"/>
    </xf>
    <xf numFmtId="2" fontId="19" fillId="0" borderId="4" xfId="0" applyNumberFormat="1" applyFont="1" applyBorder="1" applyAlignment="1">
      <alignment horizontal="center" vertical="center"/>
    </xf>
    <xf numFmtId="2" fontId="9" fillId="2" borderId="17"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24" fillId="2" borderId="5" xfId="0" applyFont="1" applyFill="1" applyBorder="1" applyAlignment="1">
      <alignment horizontal="center" vertical="center" wrapText="1"/>
    </xf>
    <xf numFmtId="2" fontId="19" fillId="0" borderId="5" xfId="0" applyNumberFormat="1" applyFont="1" applyBorder="1" applyAlignment="1">
      <alignment horizontal="center" vertical="center"/>
    </xf>
    <xf numFmtId="2" fontId="9" fillId="2" borderId="18" xfId="0" applyNumberFormat="1" applyFont="1" applyFill="1" applyBorder="1" applyAlignment="1">
      <alignment horizontal="center" vertical="center" wrapText="1"/>
    </xf>
    <xf numFmtId="0" fontId="9" fillId="2" borderId="6" xfId="0" applyFont="1" applyFill="1" applyBorder="1" applyAlignment="1">
      <alignment vertical="center" wrapText="1"/>
    </xf>
    <xf numFmtId="2" fontId="19" fillId="0" borderId="6" xfId="0" applyNumberFormat="1" applyFont="1" applyBorder="1" applyAlignment="1">
      <alignment horizontal="center" vertical="center"/>
    </xf>
    <xf numFmtId="2" fontId="9" fillId="2" borderId="19" xfId="0" applyNumberFormat="1" applyFont="1" applyFill="1" applyBorder="1" applyAlignment="1">
      <alignment horizontal="center" vertical="center" wrapText="1"/>
    </xf>
    <xf numFmtId="0" fontId="5" fillId="5" borderId="0" xfId="0" applyFont="1" applyFill="1" applyBorder="1"/>
    <xf numFmtId="0" fontId="9" fillId="5" borderId="0" xfId="0" applyFont="1" applyFill="1" applyBorder="1" applyAlignment="1">
      <alignment horizontal="center" vertical="center" wrapText="1"/>
    </xf>
    <xf numFmtId="0" fontId="9" fillId="11" borderId="43" xfId="0" applyFont="1" applyFill="1" applyBorder="1" applyAlignment="1">
      <alignment vertical="center" wrapText="1"/>
    </xf>
    <xf numFmtId="0" fontId="24" fillId="11" borderId="43" xfId="0" applyFont="1" applyFill="1" applyBorder="1" applyAlignment="1">
      <alignment horizontal="center" vertical="center" wrapText="1"/>
    </xf>
    <xf numFmtId="2" fontId="19" fillId="0" borderId="37" xfId="0" applyNumberFormat="1" applyFont="1" applyBorder="1" applyAlignment="1">
      <alignment horizontal="center" vertical="center"/>
    </xf>
    <xf numFmtId="4" fontId="19" fillId="6" borderId="5" xfId="0" applyNumberFormat="1" applyFont="1" applyFill="1" applyBorder="1" applyAlignment="1">
      <alignment horizontal="center" vertical="center" wrapText="1"/>
    </xf>
    <xf numFmtId="4" fontId="19" fillId="8" borderId="5" xfId="0" applyNumberFormat="1" applyFont="1" applyFill="1" applyBorder="1" applyAlignment="1">
      <alignment horizontal="center" vertical="center" wrapText="1"/>
    </xf>
    <xf numFmtId="2" fontId="19" fillId="8" borderId="5" xfId="0" applyNumberFormat="1" applyFont="1" applyFill="1" applyBorder="1" applyAlignment="1">
      <alignment horizontal="center" vertical="center" wrapText="1"/>
    </xf>
    <xf numFmtId="2" fontId="9" fillId="9" borderId="6" xfId="0" applyNumberFormat="1" applyFont="1" applyFill="1" applyBorder="1" applyAlignment="1">
      <alignment horizontal="center" vertical="center" wrapText="1"/>
    </xf>
    <xf numFmtId="2" fontId="19" fillId="9" borderId="6"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0" fontId="9" fillId="5" borderId="0" xfId="0" applyFont="1" applyFill="1" applyBorder="1" applyAlignment="1">
      <alignment horizontal="right" vertical="center"/>
    </xf>
    <xf numFmtId="0" fontId="9" fillId="5" borderId="0" xfId="0" applyFont="1" applyFill="1" applyAlignment="1" applyProtection="1">
      <alignment wrapText="1"/>
      <protection locked="0"/>
    </xf>
    <xf numFmtId="2" fontId="5" fillId="5" borderId="0" xfId="0" applyNumberFormat="1" applyFont="1" applyFill="1" applyAlignment="1" applyProtection="1">
      <alignment horizontal="right"/>
      <protection locked="0"/>
    </xf>
    <xf numFmtId="2" fontId="5" fillId="5" borderId="0" xfId="0" applyNumberFormat="1" applyFont="1" applyFill="1" applyAlignment="1" applyProtection="1">
      <alignment horizontal="center" vertical="center"/>
      <protection locked="0"/>
    </xf>
    <xf numFmtId="1" fontId="5" fillId="5" borderId="0" xfId="0" applyNumberFormat="1" applyFont="1" applyFill="1" applyAlignment="1" applyProtection="1">
      <alignment horizontal="right" vertical="center"/>
      <protection locked="0"/>
    </xf>
    <xf numFmtId="0" fontId="9" fillId="5" borderId="0" xfId="0" applyFont="1" applyFill="1" applyAlignment="1" applyProtection="1">
      <alignment horizontal="center" wrapText="1"/>
      <protection locked="0"/>
    </xf>
    <xf numFmtId="2" fontId="9" fillId="5" borderId="0" xfId="0" applyNumberFormat="1" applyFont="1" applyFill="1" applyAlignment="1" applyProtection="1">
      <alignment horizontal="center" wrapText="1"/>
      <protection locked="0"/>
    </xf>
    <xf numFmtId="1" fontId="9" fillId="5" borderId="0" xfId="0" applyNumberFormat="1" applyFont="1" applyFill="1" applyAlignment="1" applyProtection="1">
      <alignment horizontal="center" wrapText="1"/>
      <protection locked="0"/>
    </xf>
    <xf numFmtId="0" fontId="5" fillId="5" borderId="0" xfId="0" applyFont="1" applyFill="1" applyAlignment="1" applyProtection="1">
      <alignment vertical="center"/>
      <protection locked="0"/>
    </xf>
    <xf numFmtId="1" fontId="5" fillId="5" borderId="0" xfId="0" applyNumberFormat="1" applyFont="1" applyFill="1" applyAlignment="1" applyProtection="1">
      <alignment vertical="center"/>
      <protection locked="0"/>
    </xf>
    <xf numFmtId="0" fontId="22" fillId="5" borderId="0" xfId="0" applyFont="1" applyFill="1" applyBorder="1" applyProtection="1">
      <protection locked="0"/>
    </xf>
    <xf numFmtId="2" fontId="22" fillId="5" borderId="0" xfId="0" applyNumberFormat="1" applyFont="1" applyFill="1" applyBorder="1" applyAlignment="1" applyProtection="1">
      <alignment horizontal="right"/>
      <protection locked="0"/>
    </xf>
    <xf numFmtId="2" fontId="5" fillId="5" borderId="0" xfId="0" applyNumberFormat="1" applyFont="1" applyFill="1" applyBorder="1" applyAlignment="1" applyProtection="1">
      <alignment horizontal="center" vertical="center"/>
      <protection locked="0"/>
    </xf>
    <xf numFmtId="0" fontId="22" fillId="5" borderId="0" xfId="0" applyFont="1" applyFill="1" applyBorder="1" applyAlignment="1" applyProtection="1">
      <alignment vertical="center"/>
      <protection locked="0"/>
    </xf>
    <xf numFmtId="1" fontId="22" fillId="5" borderId="0" xfId="0" applyNumberFormat="1" applyFont="1" applyFill="1" applyBorder="1" applyAlignment="1" applyProtection="1">
      <alignment vertical="center"/>
      <protection locked="0"/>
    </xf>
    <xf numFmtId="0" fontId="22" fillId="5" borderId="0" xfId="0" applyFont="1" applyFill="1" applyProtection="1">
      <protection locked="0"/>
    </xf>
    <xf numFmtId="2" fontId="22" fillId="5" borderId="0" xfId="0" applyNumberFormat="1" applyFont="1" applyFill="1" applyAlignment="1" applyProtection="1">
      <alignment horizontal="right"/>
      <protection locked="0"/>
    </xf>
    <xf numFmtId="0" fontId="22" fillId="5" borderId="0" xfId="0" applyFont="1" applyFill="1" applyAlignment="1" applyProtection="1">
      <alignment vertical="center"/>
      <protection locked="0"/>
    </xf>
    <xf numFmtId="1" fontId="22" fillId="5" borderId="0" xfId="0" applyNumberFormat="1" applyFont="1" applyFill="1" applyAlignment="1" applyProtection="1">
      <alignment vertical="center"/>
      <protection locked="0"/>
    </xf>
    <xf numFmtId="0" fontId="0" fillId="0" borderId="0" xfId="0" applyAlignment="1">
      <alignment vertical="center" wrapText="1"/>
    </xf>
    <xf numFmtId="0" fontId="9" fillId="11" borderId="9" xfId="0" applyFont="1" applyFill="1" applyBorder="1" applyAlignment="1">
      <alignment vertical="center" wrapText="1"/>
    </xf>
    <xf numFmtId="0" fontId="24" fillId="11" borderId="9" xfId="0" applyFont="1" applyFill="1" applyBorder="1" applyAlignment="1">
      <alignment horizontal="center" vertical="center" wrapText="1"/>
    </xf>
    <xf numFmtId="49" fontId="9" fillId="2" borderId="23" xfId="0" applyNumberFormat="1" applyFont="1" applyFill="1" applyBorder="1" applyAlignment="1">
      <alignment horizontal="center" vertical="center" wrapText="1"/>
    </xf>
    <xf numFmtId="49" fontId="9" fillId="2" borderId="31" xfId="0" applyNumberFormat="1" applyFont="1" applyFill="1" applyBorder="1" applyAlignment="1">
      <alignment horizontal="center" vertical="center" wrapText="1"/>
    </xf>
    <xf numFmtId="49" fontId="9" fillId="2" borderId="41" xfId="0" applyNumberFormat="1" applyFont="1" applyFill="1" applyBorder="1" applyAlignment="1">
      <alignment horizontal="center" vertical="center" wrapText="1"/>
    </xf>
    <xf numFmtId="49" fontId="9" fillId="11" borderId="42" xfId="0" applyNumberFormat="1" applyFont="1" applyFill="1" applyBorder="1" applyAlignment="1">
      <alignment horizontal="center" vertical="center" wrapText="1"/>
    </xf>
    <xf numFmtId="49" fontId="9" fillId="11" borderId="36" xfId="0" applyNumberFormat="1" applyFont="1" applyFill="1" applyBorder="1" applyAlignment="1">
      <alignment horizontal="center" vertical="center" wrapText="1"/>
    </xf>
    <xf numFmtId="0" fontId="5" fillId="0" borderId="0" xfId="0" applyFont="1" applyAlignment="1">
      <alignment vertical="center" wrapText="1"/>
    </xf>
    <xf numFmtId="0" fontId="4" fillId="0" borderId="24" xfId="0" applyFont="1" applyBorder="1" applyAlignment="1">
      <alignment horizontal="center" textRotation="90" wrapText="1"/>
    </xf>
    <xf numFmtId="0" fontId="1" fillId="0" borderId="7" xfId="0" applyFont="1" applyBorder="1" applyAlignment="1">
      <alignment horizontal="center"/>
    </xf>
    <xf numFmtId="0" fontId="1" fillId="0" borderId="7" xfId="0" applyFont="1" applyBorder="1"/>
    <xf numFmtId="16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5" fillId="7" borderId="7" xfId="0" applyNumberFormat="1" applyFont="1" applyFill="1" applyBorder="1" applyAlignment="1">
      <alignment horizontal="center" vertical="center"/>
    </xf>
    <xf numFmtId="2" fontId="1" fillId="0" borderId="7" xfId="0" applyNumberFormat="1" applyFont="1" applyBorder="1" applyAlignment="1">
      <alignment horizontal="right" vertical="center"/>
    </xf>
    <xf numFmtId="10" fontId="1" fillId="0" borderId="7" xfId="4" applyNumberFormat="1" applyFont="1" applyBorder="1" applyAlignment="1">
      <alignment horizontal="right" vertical="center"/>
    </xf>
    <xf numFmtId="2" fontId="1" fillId="4" borderId="7" xfId="0" applyNumberFormat="1" applyFont="1" applyFill="1" applyBorder="1" applyAlignment="1">
      <alignment horizontal="right" vertical="center"/>
    </xf>
    <xf numFmtId="2" fontId="4" fillId="0" borderId="7" xfId="0" applyNumberFormat="1" applyFont="1" applyBorder="1" applyAlignment="1">
      <alignment horizontal="right"/>
    </xf>
    <xf numFmtId="2" fontId="4" fillId="0" borderId="38" xfId="0" applyNumberFormat="1"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21" fillId="5" borderId="3" xfId="0" applyFont="1" applyFill="1" applyBorder="1" applyAlignment="1" applyProtection="1">
      <alignment horizontal="center" vertical="center" wrapText="1"/>
      <protection locked="0"/>
    </xf>
    <xf numFmtId="2" fontId="9" fillId="2" borderId="4" xfId="0" applyNumberFormat="1" applyFont="1" applyFill="1" applyBorder="1" applyAlignment="1" applyProtection="1">
      <alignment horizontal="center" vertical="center"/>
    </xf>
    <xf numFmtId="2" fontId="9" fillId="2" borderId="5" xfId="0" applyNumberFormat="1" applyFont="1" applyFill="1" applyBorder="1" applyAlignment="1" applyProtection="1">
      <alignment horizontal="center" vertical="center"/>
    </xf>
    <xf numFmtId="2" fontId="9" fillId="2" borderId="6" xfId="0" applyNumberFormat="1" applyFont="1" applyFill="1" applyBorder="1" applyAlignment="1" applyProtection="1">
      <alignment horizontal="center" vertical="center"/>
    </xf>
    <xf numFmtId="2" fontId="7" fillId="2" borderId="7" xfId="0" applyNumberFormat="1" applyFont="1" applyFill="1" applyBorder="1" applyAlignment="1" applyProtection="1">
      <alignment horizontal="center" vertical="center"/>
    </xf>
    <xf numFmtId="2" fontId="9" fillId="2" borderId="4" xfId="1" applyNumberFormat="1" applyFont="1" applyFill="1" applyBorder="1" applyAlignment="1" applyProtection="1">
      <alignment horizontal="center" vertical="center"/>
    </xf>
    <xf numFmtId="2" fontId="9" fillId="2" borderId="5" xfId="1" applyNumberFormat="1" applyFont="1" applyFill="1" applyBorder="1" applyAlignment="1" applyProtection="1">
      <alignment horizontal="center" vertical="center"/>
    </xf>
    <xf numFmtId="2" fontId="9" fillId="2" borderId="6" xfId="1" applyNumberFormat="1" applyFont="1" applyFill="1" applyBorder="1" applyAlignment="1" applyProtection="1">
      <alignment horizontal="center" vertical="center"/>
    </xf>
    <xf numFmtId="2" fontId="9" fillId="2" borderId="7" xfId="1" applyNumberFormat="1" applyFont="1" applyFill="1" applyBorder="1" applyAlignment="1" applyProtection="1">
      <alignment horizontal="center" vertical="center"/>
    </xf>
    <xf numFmtId="43" fontId="7" fillId="2" borderId="7" xfId="1" applyFont="1" applyFill="1" applyBorder="1" applyAlignment="1" applyProtection="1">
      <alignment horizontal="center" vertical="center"/>
    </xf>
    <xf numFmtId="43" fontId="19" fillId="2" borderId="30" xfId="0" applyNumberFormat="1" applyFont="1" applyFill="1" applyBorder="1" applyAlignment="1" applyProtection="1">
      <alignment horizontal="center" vertical="center"/>
    </xf>
    <xf numFmtId="0" fontId="7" fillId="5" borderId="8" xfId="0" applyFont="1" applyFill="1" applyBorder="1" applyAlignment="1" applyProtection="1">
      <alignment horizontal="center" vertical="center" wrapText="1"/>
      <protection locked="0"/>
    </xf>
    <xf numFmtId="1" fontId="22" fillId="5" borderId="44" xfId="0" applyNumberFormat="1" applyFont="1" applyFill="1" applyBorder="1" applyAlignment="1" applyProtection="1">
      <alignment horizontal="center" vertical="center" wrapText="1"/>
      <protection locked="0"/>
    </xf>
    <xf numFmtId="1" fontId="22" fillId="5" borderId="45" xfId="0" applyNumberFormat="1" applyFont="1" applyFill="1" applyBorder="1" applyAlignment="1" applyProtection="1">
      <alignment horizontal="center" vertical="center" wrapText="1"/>
      <protection locked="0"/>
    </xf>
    <xf numFmtId="0" fontId="22" fillId="3" borderId="46" xfId="0" applyFont="1" applyFill="1" applyBorder="1" applyAlignment="1" applyProtection="1">
      <alignment horizontal="left" wrapText="1"/>
    </xf>
    <xf numFmtId="0" fontId="22" fillId="3" borderId="47" xfId="0" applyFont="1" applyFill="1" applyBorder="1" applyAlignment="1" applyProtection="1">
      <alignment horizontal="left" wrapText="1"/>
    </xf>
    <xf numFmtId="2" fontId="7" fillId="2" borderId="23" xfId="0" applyNumberFormat="1" applyFont="1" applyFill="1" applyBorder="1" applyAlignment="1" applyProtection="1">
      <alignment horizontal="center"/>
    </xf>
    <xf numFmtId="1" fontId="9" fillId="2" borderId="4" xfId="1" applyNumberFormat="1" applyFont="1" applyFill="1" applyBorder="1" applyAlignment="1" applyProtection="1">
      <alignment horizontal="center" vertical="center"/>
    </xf>
    <xf numFmtId="1" fontId="7" fillId="2" borderId="4" xfId="1" applyNumberFormat="1" applyFont="1" applyFill="1" applyBorder="1" applyAlignment="1" applyProtection="1">
      <alignment horizontal="center" vertical="center"/>
    </xf>
    <xf numFmtId="2" fontId="7" fillId="2" borderId="17" xfId="2" applyNumberFormat="1" applyFont="1" applyFill="1" applyBorder="1" applyAlignment="1" applyProtection="1">
      <alignment horizontal="center" vertical="center" wrapText="1"/>
      <protection locked="0"/>
    </xf>
    <xf numFmtId="2" fontId="7" fillId="2" borderId="41" xfId="0" applyNumberFormat="1" applyFont="1" applyFill="1" applyBorder="1" applyAlignment="1" applyProtection="1">
      <alignment horizontal="center"/>
    </xf>
    <xf numFmtId="1" fontId="9" fillId="2" borderId="6" xfId="1" applyNumberFormat="1" applyFont="1" applyFill="1" applyBorder="1" applyAlignment="1" applyProtection="1">
      <alignment horizontal="center" vertical="center"/>
    </xf>
    <xf numFmtId="1" fontId="7" fillId="2" borderId="6" xfId="1" applyNumberFormat="1" applyFont="1" applyFill="1" applyBorder="1" applyAlignment="1" applyProtection="1">
      <alignment horizontal="center" vertical="center"/>
    </xf>
    <xf numFmtId="2" fontId="7" fillId="2" borderId="19" xfId="2" applyNumberFormat="1" applyFont="1" applyFill="1" applyBorder="1" applyAlignment="1" applyProtection="1">
      <alignment horizontal="center" vertical="center" wrapText="1"/>
      <protection locked="0"/>
    </xf>
    <xf numFmtId="2" fontId="7" fillId="2" borderId="4" xfId="0" applyNumberFormat="1" applyFont="1" applyFill="1" applyBorder="1" applyAlignment="1" applyProtection="1">
      <alignment horizontal="center"/>
    </xf>
    <xf numFmtId="2" fontId="7" fillId="2" borderId="5" xfId="0" applyNumberFormat="1" applyFont="1" applyFill="1" applyBorder="1" applyAlignment="1" applyProtection="1">
      <alignment horizontal="center"/>
    </xf>
    <xf numFmtId="2" fontId="9" fillId="2" borderId="4" xfId="0" applyNumberFormat="1" applyFont="1" applyFill="1" applyBorder="1" applyAlignment="1" applyProtection="1">
      <alignment horizontal="center" wrapText="1"/>
      <protection locked="0"/>
    </xf>
    <xf numFmtId="2" fontId="9" fillId="2" borderId="5" xfId="0" applyNumberFormat="1" applyFont="1" applyFill="1" applyBorder="1" applyAlignment="1" applyProtection="1">
      <alignment horizontal="center" wrapText="1"/>
      <protection locked="0"/>
    </xf>
    <xf numFmtId="2" fontId="7" fillId="2" borderId="43" xfId="0" applyNumberFormat="1" applyFont="1" applyFill="1" applyBorder="1" applyAlignment="1" applyProtection="1">
      <alignment horizontal="right"/>
    </xf>
    <xf numFmtId="1" fontId="9" fillId="2" borderId="43" xfId="1" applyNumberFormat="1" applyFont="1" applyFill="1" applyBorder="1" applyAlignment="1" applyProtection="1">
      <alignment horizontal="center" vertical="center"/>
    </xf>
    <xf numFmtId="1" fontId="7" fillId="2" borderId="43" xfId="1" applyNumberFormat="1" applyFont="1" applyFill="1" applyBorder="1" applyAlignment="1" applyProtection="1">
      <alignment horizontal="center" vertical="center"/>
    </xf>
    <xf numFmtId="0" fontId="9" fillId="2" borderId="43"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wrapText="1"/>
      <protection locked="0"/>
    </xf>
    <xf numFmtId="1" fontId="9" fillId="2" borderId="5" xfId="1" applyNumberFormat="1" applyFont="1" applyFill="1" applyBorder="1" applyAlignment="1" applyProtection="1">
      <alignment horizontal="center" vertical="center"/>
    </xf>
    <xf numFmtId="1" fontId="7" fillId="2" borderId="5" xfId="1"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protection locked="0"/>
    </xf>
    <xf numFmtId="0" fontId="2" fillId="5" borderId="0" xfId="0" applyFont="1" applyFill="1" applyAlignment="1" applyProtection="1">
      <alignment wrapText="1"/>
      <protection locked="0"/>
    </xf>
    <xf numFmtId="0" fontId="8" fillId="2" borderId="24" xfId="0" applyFont="1" applyFill="1" applyBorder="1" applyAlignment="1" applyProtection="1">
      <alignment horizontal="center" vertical="center" wrapText="1"/>
      <protection locked="0"/>
    </xf>
    <xf numFmtId="1" fontId="8" fillId="2" borderId="15" xfId="0" applyNumberFormat="1" applyFont="1" applyFill="1" applyBorder="1" applyAlignment="1" applyProtection="1">
      <alignment horizontal="center" vertical="center" wrapText="1"/>
      <protection locked="0"/>
    </xf>
    <xf numFmtId="1" fontId="2" fillId="2" borderId="15" xfId="0" applyNumberFormat="1"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2" fontId="2" fillId="0" borderId="0" xfId="0" applyNumberFormat="1" applyFont="1" applyProtection="1">
      <protection locked="0"/>
    </xf>
    <xf numFmtId="0" fontId="2" fillId="0" borderId="0" xfId="0" applyFont="1" applyProtection="1">
      <protection locked="0"/>
    </xf>
    <xf numFmtId="0" fontId="8" fillId="2" borderId="1" xfId="0" applyFont="1" applyFill="1" applyBorder="1" applyAlignment="1" applyProtection="1">
      <alignment horizontal="center" vertical="center" wrapText="1"/>
      <protection locked="0"/>
    </xf>
    <xf numFmtId="1" fontId="2" fillId="2" borderId="8" xfId="0" applyNumberFormat="1" applyFont="1" applyFill="1" applyBorder="1" applyAlignment="1" applyProtection="1">
      <alignment horizontal="center" vertical="center" wrapText="1"/>
      <protection locked="0"/>
    </xf>
    <xf numFmtId="0" fontId="2" fillId="5" borderId="0" xfId="0" applyFont="1" applyFill="1" applyProtection="1">
      <protection locked="0"/>
    </xf>
    <xf numFmtId="1" fontId="8" fillId="2" borderId="7" xfId="0" applyNumberFormat="1" applyFont="1" applyFill="1" applyBorder="1" applyAlignment="1" applyProtection="1">
      <alignment horizontal="center" vertical="center" wrapText="1"/>
      <protection locked="0"/>
    </xf>
    <xf numFmtId="1" fontId="2" fillId="2" borderId="7" xfId="0" applyNumberFormat="1"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2" fontId="9" fillId="2" borderId="15" xfId="0" applyNumberFormat="1" applyFont="1" applyFill="1" applyBorder="1" applyAlignment="1" applyProtection="1">
      <alignment horizontal="center" vertical="center"/>
    </xf>
    <xf numFmtId="43" fontId="22" fillId="2" borderId="3" xfId="0" applyNumberFormat="1" applyFont="1" applyFill="1" applyBorder="1" applyAlignment="1" applyProtection="1">
      <alignment horizontal="center" vertical="center"/>
    </xf>
    <xf numFmtId="43" fontId="22" fillId="2" borderId="5" xfId="0" applyNumberFormat="1" applyFont="1" applyFill="1" applyBorder="1" applyAlignment="1" applyProtection="1">
      <alignment horizontal="center" vertical="center"/>
    </xf>
    <xf numFmtId="43" fontId="22" fillId="2" borderId="6" xfId="0" applyNumberFormat="1" applyFont="1" applyFill="1" applyBorder="1" applyAlignment="1" applyProtection="1">
      <alignment horizontal="center" vertical="center"/>
    </xf>
    <xf numFmtId="0" fontId="9" fillId="0" borderId="11" xfId="0" applyFont="1" applyBorder="1" applyAlignment="1" applyProtection="1">
      <alignment horizontal="center" vertical="center" textRotation="90" wrapText="1"/>
      <protection locked="0"/>
    </xf>
    <xf numFmtId="0" fontId="12" fillId="3" borderId="12" xfId="0" applyFont="1" applyFill="1" applyBorder="1" applyAlignment="1" applyProtection="1">
      <alignment horizontal="left" vertical="center" wrapText="1"/>
    </xf>
    <xf numFmtId="2" fontId="9" fillId="2" borderId="12" xfId="0" applyNumberFormat="1" applyFont="1" applyFill="1" applyBorder="1" applyAlignment="1" applyProtection="1">
      <alignment horizontal="center" vertical="center"/>
    </xf>
    <xf numFmtId="2" fontId="9" fillId="2" borderId="12" xfId="1" applyNumberFormat="1" applyFont="1" applyFill="1" applyBorder="1" applyAlignment="1" applyProtection="1">
      <alignment horizontal="center" vertical="center"/>
    </xf>
    <xf numFmtId="43" fontId="7" fillId="2" borderId="12" xfId="1" applyFont="1" applyFill="1" applyBorder="1" applyAlignment="1" applyProtection="1">
      <alignment horizontal="center" vertical="center"/>
    </xf>
    <xf numFmtId="43" fontId="19" fillId="2" borderId="49" xfId="0" applyNumberFormat="1" applyFont="1" applyFill="1" applyBorder="1" applyAlignment="1" applyProtection="1">
      <alignment horizontal="center" vertical="center"/>
    </xf>
    <xf numFmtId="1" fontId="7" fillId="0" borderId="50" xfId="0" applyNumberFormat="1" applyFont="1" applyBorder="1" applyAlignment="1" applyProtection="1">
      <alignment horizontal="center" vertical="center" wrapText="1"/>
      <protection locked="0"/>
    </xf>
    <xf numFmtId="43" fontId="22" fillId="2" borderId="4" xfId="0" applyNumberFormat="1" applyFont="1" applyFill="1" applyBorder="1" applyAlignment="1" applyProtection="1">
      <alignment horizontal="center" vertical="center"/>
    </xf>
    <xf numFmtId="4" fontId="6" fillId="5" borderId="51" xfId="0" applyNumberFormat="1" applyFont="1" applyFill="1" applyBorder="1" applyAlignment="1" applyProtection="1">
      <alignment horizontal="right" vertical="center"/>
    </xf>
    <xf numFmtId="43" fontId="7" fillId="0" borderId="4" xfId="1" applyFont="1" applyFill="1" applyBorder="1" applyAlignment="1" applyProtection="1">
      <alignment horizontal="center" vertical="center"/>
    </xf>
    <xf numFmtId="43" fontId="7" fillId="0" borderId="5" xfId="1" applyFont="1" applyFill="1" applyBorder="1" applyAlignment="1" applyProtection="1">
      <alignment horizontal="center" vertical="center"/>
    </xf>
    <xf numFmtId="43" fontId="7" fillId="0" borderId="6" xfId="1" applyFont="1" applyFill="1" applyBorder="1" applyAlignment="1" applyProtection="1">
      <alignment horizontal="center" vertical="center"/>
    </xf>
    <xf numFmtId="2" fontId="5" fillId="0" borderId="5"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49" fontId="5" fillId="6" borderId="36" xfId="0" applyNumberFormat="1" applyFont="1" applyFill="1" applyBorder="1" applyAlignment="1">
      <alignment horizontal="center" vertical="center" wrapText="1"/>
    </xf>
    <xf numFmtId="0" fontId="5" fillId="6" borderId="9" xfId="0" applyFont="1" applyFill="1" applyBorder="1" applyAlignment="1">
      <alignment vertical="center" wrapText="1"/>
    </xf>
    <xf numFmtId="4" fontId="19" fillId="6" borderId="9" xfId="0" applyNumberFormat="1" applyFont="1" applyFill="1" applyBorder="1" applyAlignment="1">
      <alignment horizontal="center" vertical="center" wrapText="1"/>
    </xf>
    <xf numFmtId="2" fontId="9" fillId="6" borderId="9" xfId="0" applyNumberFormat="1" applyFont="1" applyFill="1" applyBorder="1" applyAlignment="1">
      <alignment horizontal="center" vertical="center" wrapText="1"/>
    </xf>
    <xf numFmtId="2" fontId="5" fillId="6" borderId="9" xfId="0" applyNumberFormat="1" applyFont="1" applyFill="1" applyBorder="1" applyAlignment="1">
      <alignment horizontal="center" vertical="center" wrapText="1"/>
    </xf>
    <xf numFmtId="2" fontId="5" fillId="6" borderId="10" xfId="0" applyNumberFormat="1" applyFont="1" applyFill="1" applyBorder="1" applyAlignment="1">
      <alignment horizontal="center" vertical="center" wrapText="1"/>
    </xf>
    <xf numFmtId="2" fontId="38" fillId="6" borderId="7" xfId="0" applyNumberFormat="1" applyFont="1" applyFill="1" applyBorder="1" applyAlignment="1">
      <alignment horizontal="center" vertical="center" wrapText="1"/>
    </xf>
    <xf numFmtId="49" fontId="5" fillId="8" borderId="36" xfId="0" applyNumberFormat="1" applyFont="1" applyFill="1" applyBorder="1" applyAlignment="1">
      <alignment horizontal="center" vertical="center" wrapText="1"/>
    </xf>
    <xf numFmtId="0" fontId="22" fillId="8" borderId="9" xfId="0" applyFont="1" applyFill="1" applyBorder="1" applyAlignment="1" applyProtection="1">
      <alignment horizontal="left" wrapText="1"/>
    </xf>
    <xf numFmtId="2" fontId="19" fillId="8" borderId="9" xfId="0" applyNumberFormat="1" applyFont="1" applyFill="1" applyBorder="1" applyAlignment="1">
      <alignment horizontal="center" vertical="center" wrapText="1"/>
    </xf>
    <xf numFmtId="2" fontId="9" fillId="8" borderId="9" xfId="0" applyNumberFormat="1" applyFont="1" applyFill="1" applyBorder="1" applyAlignment="1">
      <alignment horizontal="center" vertical="center" wrapText="1"/>
    </xf>
    <xf numFmtId="2" fontId="9" fillId="8" borderId="24" xfId="0" applyNumberFormat="1" applyFont="1" applyFill="1" applyBorder="1" applyAlignment="1">
      <alignment horizontal="center" vertical="center" wrapText="1"/>
    </xf>
    <xf numFmtId="2" fontId="24" fillId="2"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2" fontId="24" fillId="2" borderId="43" xfId="0" applyNumberFormat="1" applyFont="1" applyFill="1" applyBorder="1" applyAlignment="1">
      <alignment horizontal="center" vertical="center" wrapText="1"/>
    </xf>
    <xf numFmtId="1" fontId="9" fillId="2" borderId="43" xfId="0" applyNumberFormat="1" applyFont="1" applyFill="1" applyBorder="1" applyAlignment="1">
      <alignment horizontal="center" vertical="center" wrapText="1"/>
    </xf>
    <xf numFmtId="2" fontId="24" fillId="2" borderId="16"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0" fontId="24" fillId="0" borderId="6" xfId="0" applyFont="1" applyFill="1" applyBorder="1" applyAlignment="1">
      <alignment horizontal="center" vertical="center" wrapText="1"/>
    </xf>
    <xf numFmtId="1" fontId="7" fillId="0" borderId="8" xfId="0" applyNumberFormat="1" applyFont="1" applyBorder="1" applyAlignment="1" applyProtection="1">
      <alignment horizontal="center" vertical="center" wrapText="1"/>
      <protection locked="0"/>
    </xf>
    <xf numFmtId="1" fontId="7" fillId="0" borderId="50"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7" fillId="5" borderId="0" xfId="0" applyFont="1" applyFill="1" applyBorder="1" applyAlignment="1" applyProtection="1">
      <alignment horizontal="left" vertical="center"/>
      <protection locked="0"/>
    </xf>
    <xf numFmtId="0" fontId="9" fillId="3" borderId="47" xfId="0" applyFont="1" applyFill="1" applyBorder="1" applyAlignment="1" applyProtection="1">
      <alignment horizontal="left" wrapText="1"/>
      <protection locked="0"/>
    </xf>
    <xf numFmtId="0" fontId="9" fillId="3" borderId="60" xfId="0" applyFont="1" applyFill="1" applyBorder="1" applyAlignment="1" applyProtection="1">
      <alignment horizontal="left" wrapText="1"/>
      <protection locked="0"/>
    </xf>
    <xf numFmtId="0" fontId="9" fillId="3" borderId="61" xfId="0" applyFont="1" applyFill="1" applyBorder="1" applyAlignment="1" applyProtection="1">
      <alignment horizontal="left" wrapText="1"/>
      <protection locked="0"/>
    </xf>
    <xf numFmtId="0" fontId="9" fillId="5" borderId="0" xfId="0" applyFont="1" applyFill="1" applyBorder="1" applyAlignment="1" applyProtection="1">
      <alignment horizontal="right" vertical="center"/>
      <protection locked="0"/>
    </xf>
    <xf numFmtId="0" fontId="5" fillId="5" borderId="0" xfId="0" applyFont="1" applyFill="1" applyAlignment="1" applyProtection="1">
      <alignment horizontal="right" vertical="center"/>
      <protection locked="0"/>
    </xf>
    <xf numFmtId="0" fontId="9" fillId="0" borderId="23" xfId="0" applyFont="1" applyBorder="1" applyAlignment="1" applyProtection="1">
      <alignment horizontal="center" vertical="center" textRotation="90" wrapText="1"/>
      <protection locked="0"/>
    </xf>
    <xf numFmtId="0" fontId="9" fillId="0" borderId="31" xfId="0" applyFont="1" applyBorder="1" applyAlignment="1" applyProtection="1">
      <alignment horizontal="center" vertical="center" textRotation="90" wrapText="1"/>
      <protection locked="0"/>
    </xf>
    <xf numFmtId="0" fontId="9" fillId="0" borderId="41" xfId="0" applyFont="1" applyBorder="1" applyAlignment="1" applyProtection="1">
      <alignment horizontal="center" vertical="center" textRotation="90" wrapText="1"/>
      <protection locked="0"/>
    </xf>
    <xf numFmtId="0" fontId="9" fillId="5" borderId="32" xfId="0" applyFont="1" applyFill="1" applyBorder="1" applyAlignment="1" applyProtection="1">
      <alignment horizontal="left" vertical="center" wrapText="1"/>
      <protection locked="0"/>
    </xf>
    <xf numFmtId="1" fontId="7" fillId="0" borderId="14" xfId="0" applyNumberFormat="1" applyFont="1" applyBorder="1" applyAlignment="1" applyProtection="1">
      <alignment horizontal="center" vertical="center" wrapText="1"/>
      <protection locked="0"/>
    </xf>
    <xf numFmtId="1" fontId="7" fillId="0" borderId="64" xfId="0" applyNumberFormat="1" applyFont="1" applyBorder="1" applyAlignment="1" applyProtection="1">
      <alignment horizontal="center" vertical="center" wrapText="1"/>
      <protection locked="0"/>
    </xf>
    <xf numFmtId="0" fontId="9" fillId="5" borderId="0" xfId="0" applyFont="1" applyFill="1" applyAlignment="1" applyProtection="1">
      <alignment horizontal="center" wrapText="1"/>
      <protection locked="0"/>
    </xf>
    <xf numFmtId="0" fontId="7" fillId="5" borderId="0" xfId="0" applyFont="1" applyFill="1" applyBorder="1" applyAlignment="1" applyProtection="1">
      <alignment horizontal="left" vertical="center" wrapText="1"/>
      <protection locked="0"/>
    </xf>
    <xf numFmtId="0" fontId="19" fillId="0" borderId="62" xfId="0" applyFont="1" applyFill="1" applyBorder="1" applyAlignment="1" applyProtection="1">
      <alignment horizontal="right" wrapText="1"/>
    </xf>
    <xf numFmtId="0" fontId="19" fillId="0" borderId="35" xfId="0" applyFont="1" applyFill="1" applyBorder="1" applyAlignment="1" applyProtection="1">
      <alignment horizontal="right" wrapText="1"/>
    </xf>
    <xf numFmtId="0" fontId="19" fillId="0" borderId="63" xfId="0" applyFont="1" applyFill="1" applyBorder="1" applyAlignment="1" applyProtection="1">
      <alignment horizontal="right" wrapText="1"/>
    </xf>
    <xf numFmtId="0" fontId="5" fillId="0" borderId="52" xfId="0" applyFont="1" applyBorder="1" applyAlignment="1" applyProtection="1">
      <alignment horizontal="left" wrapText="1"/>
      <protection locked="0"/>
    </xf>
    <xf numFmtId="0" fontId="5" fillId="0" borderId="53" xfId="0" applyFont="1" applyBorder="1" applyAlignment="1" applyProtection="1">
      <alignment horizontal="left" wrapText="1"/>
      <protection locked="0"/>
    </xf>
    <xf numFmtId="0" fontId="5" fillId="0" borderId="45" xfId="0" applyFont="1" applyBorder="1" applyAlignment="1" applyProtection="1">
      <alignment horizontal="left" wrapText="1"/>
      <protection locked="0"/>
    </xf>
    <xf numFmtId="0" fontId="9" fillId="8" borderId="23" xfId="0" applyFont="1" applyFill="1" applyBorder="1" applyAlignment="1" applyProtection="1">
      <alignment horizontal="left" vertical="center" wrapText="1"/>
      <protection locked="0"/>
    </xf>
    <xf numFmtId="0" fontId="9" fillId="8" borderId="4" xfId="0" applyFont="1" applyFill="1" applyBorder="1" applyAlignment="1" applyProtection="1">
      <alignment horizontal="left" vertical="center" wrapText="1"/>
      <protection locked="0"/>
    </xf>
    <xf numFmtId="0" fontId="9" fillId="8" borderId="17" xfId="0" applyFont="1" applyFill="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5" fillId="0" borderId="57" xfId="0" applyFont="1" applyBorder="1" applyAlignment="1" applyProtection="1">
      <alignment vertical="center" wrapText="1"/>
      <protection locked="0"/>
    </xf>
    <xf numFmtId="0" fontId="5" fillId="0" borderId="58" xfId="0" applyFont="1" applyBorder="1" applyAlignment="1" applyProtection="1">
      <alignment vertical="center" wrapText="1"/>
      <protection locked="0"/>
    </xf>
    <xf numFmtId="0" fontId="5" fillId="0" borderId="59" xfId="0" applyFont="1" applyBorder="1" applyAlignment="1" applyProtection="1">
      <alignment vertical="center" wrapText="1"/>
      <protection locked="0"/>
    </xf>
    <xf numFmtId="0" fontId="37" fillId="0" borderId="52" xfId="0" applyFont="1" applyFill="1" applyBorder="1" applyAlignment="1" applyProtection="1">
      <alignment horizontal="left" vertical="center" wrapText="1"/>
      <protection locked="0"/>
    </xf>
    <xf numFmtId="0" fontId="37" fillId="0" borderId="53" xfId="0" applyFont="1" applyFill="1" applyBorder="1" applyAlignment="1" applyProtection="1">
      <alignment horizontal="left" vertical="center" wrapText="1"/>
      <protection locked="0"/>
    </xf>
    <xf numFmtId="0" fontId="37" fillId="0" borderId="45" xfId="0" applyFont="1" applyFill="1" applyBorder="1" applyAlignment="1" applyProtection="1">
      <alignment horizontal="left" vertical="center" wrapText="1"/>
      <protection locked="0"/>
    </xf>
    <xf numFmtId="0" fontId="5" fillId="5" borderId="52" xfId="0" applyFont="1" applyFill="1" applyBorder="1" applyAlignment="1" applyProtection="1">
      <alignment horizontal="left" vertical="center" wrapText="1"/>
      <protection locked="0"/>
    </xf>
    <xf numFmtId="0" fontId="5" fillId="5" borderId="53" xfId="0" applyFont="1" applyFill="1" applyBorder="1" applyAlignment="1" applyProtection="1">
      <alignment horizontal="left" vertical="center" wrapText="1"/>
      <protection locked="0"/>
    </xf>
    <xf numFmtId="0" fontId="5" fillId="5" borderId="45" xfId="0" applyFont="1" applyFill="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54" xfId="0" applyFont="1" applyBorder="1" applyAlignment="1" applyProtection="1">
      <alignment vertical="center" wrapText="1"/>
      <protection locked="0"/>
    </xf>
    <xf numFmtId="0" fontId="5" fillId="0" borderId="55" xfId="0" applyFont="1" applyBorder="1" applyAlignment="1" applyProtection="1">
      <alignment vertical="center" wrapText="1"/>
      <protection locked="0"/>
    </xf>
    <xf numFmtId="0" fontId="5" fillId="0" borderId="56" xfId="0" applyFont="1" applyBorder="1" applyAlignment="1" applyProtection="1">
      <alignment vertical="center" wrapText="1"/>
      <protection locked="0"/>
    </xf>
    <xf numFmtId="0" fontId="9" fillId="8" borderId="46" xfId="0" applyFont="1" applyFill="1" applyBorder="1" applyAlignment="1" applyProtection="1">
      <alignment horizontal="left" wrapText="1"/>
      <protection locked="0"/>
    </xf>
    <xf numFmtId="0" fontId="9" fillId="8" borderId="48" xfId="0" applyFont="1" applyFill="1" applyBorder="1" applyAlignment="1" applyProtection="1">
      <alignment horizontal="left" wrapText="1"/>
      <protection locked="0"/>
    </xf>
    <xf numFmtId="0" fontId="9" fillId="8" borderId="44" xfId="0" applyFont="1" applyFill="1" applyBorder="1" applyAlignment="1" applyProtection="1">
      <alignment horizontal="left" wrapText="1"/>
      <protection locked="0"/>
    </xf>
    <xf numFmtId="0" fontId="5" fillId="0" borderId="31"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18" xfId="0" applyFont="1" applyBorder="1" applyAlignment="1" applyProtection="1">
      <alignment horizontal="left" wrapText="1"/>
      <protection locked="0"/>
    </xf>
    <xf numFmtId="0" fontId="5" fillId="5" borderId="52" xfId="0" applyFont="1" applyFill="1" applyBorder="1" applyAlignment="1" applyProtection="1">
      <alignment horizontal="left" wrapText="1"/>
      <protection locked="0"/>
    </xf>
    <xf numFmtId="0" fontId="5" fillId="5" borderId="53" xfId="0" applyFont="1" applyFill="1" applyBorder="1" applyAlignment="1" applyProtection="1">
      <alignment horizontal="left" wrapText="1"/>
      <protection locked="0"/>
    </xf>
    <xf numFmtId="0" fontId="5" fillId="5" borderId="45" xfId="0" applyFont="1" applyFill="1" applyBorder="1" applyAlignment="1" applyProtection="1">
      <alignment horizontal="left" wrapText="1"/>
      <protection locked="0"/>
    </xf>
    <xf numFmtId="0" fontId="29" fillId="0" borderId="0" xfId="0" applyFont="1" applyAlignment="1">
      <alignment horizontal="left" vertical="center"/>
    </xf>
    <xf numFmtId="165" fontId="15" fillId="6" borderId="6" xfId="0" applyNumberFormat="1" applyFont="1" applyFill="1" applyBorder="1" applyAlignment="1">
      <alignment horizontal="center" vertical="center"/>
    </xf>
    <xf numFmtId="165" fontId="15" fillId="6" borderId="19" xfId="0" applyNumberFormat="1" applyFont="1" applyFill="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35" xfId="0" applyFont="1" applyFill="1" applyBorder="1" applyAlignment="1">
      <alignment horizontal="center" vertical="center"/>
    </xf>
    <xf numFmtId="0" fontId="15" fillId="6" borderId="63" xfId="0" applyFont="1" applyFill="1" applyBorder="1" applyAlignment="1">
      <alignment horizontal="center" vertical="center"/>
    </xf>
    <xf numFmtId="0" fontId="4" fillId="6" borderId="23"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8" borderId="11" xfId="0" applyFont="1" applyFill="1" applyBorder="1" applyAlignment="1">
      <alignment horizontal="left" vertical="center"/>
    </xf>
    <xf numFmtId="0" fontId="4" fillId="8" borderId="12" xfId="0" applyFont="1" applyFill="1" applyBorder="1" applyAlignment="1">
      <alignment horizontal="left" vertical="center"/>
    </xf>
    <xf numFmtId="0" fontId="4" fillId="6" borderId="62" xfId="0" applyFont="1" applyFill="1" applyBorder="1" applyAlignment="1">
      <alignment horizontal="right" vertical="center"/>
    </xf>
    <xf numFmtId="0" fontId="4" fillId="6" borderId="35" xfId="0" applyFont="1" applyFill="1" applyBorder="1" applyAlignment="1">
      <alignment horizontal="right" vertical="center"/>
    </xf>
    <xf numFmtId="0" fontId="4" fillId="6" borderId="63" xfId="0" applyFont="1" applyFill="1" applyBorder="1" applyAlignment="1">
      <alignment horizontal="right" vertical="center"/>
    </xf>
    <xf numFmtId="0" fontId="4" fillId="0" borderId="69" xfId="0" applyFont="1" applyBorder="1" applyAlignment="1">
      <alignment horizontal="center" textRotation="90" wrapText="1"/>
    </xf>
    <xf numFmtId="0" fontId="4" fillId="0" borderId="13" xfId="0" applyFont="1" applyBorder="1" applyAlignment="1">
      <alignment horizontal="center" textRotation="90" wrapText="1"/>
    </xf>
    <xf numFmtId="0" fontId="4" fillId="9" borderId="11" xfId="0" applyFont="1" applyFill="1" applyBorder="1" applyAlignment="1">
      <alignment horizontal="left" vertical="center"/>
    </xf>
    <xf numFmtId="0" fontId="4" fillId="9" borderId="12" xfId="0" applyFont="1" applyFill="1" applyBorder="1" applyAlignment="1">
      <alignment horizontal="left" vertical="center"/>
    </xf>
    <xf numFmtId="0" fontId="4" fillId="0" borderId="23"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4" fillId="0" borderId="41" xfId="0" applyFont="1" applyBorder="1" applyAlignment="1">
      <alignment horizontal="center" vertical="center" textRotation="90" wrapText="1"/>
    </xf>
    <xf numFmtId="0" fontId="4" fillId="6" borderId="26" xfId="0" applyFont="1" applyFill="1" applyBorder="1" applyAlignment="1">
      <alignment horizontal="right" vertical="center"/>
    </xf>
    <xf numFmtId="0" fontId="4" fillId="6" borderId="16" xfId="0" applyFont="1" applyFill="1" applyBorder="1" applyAlignment="1">
      <alignment horizontal="right" vertical="center"/>
    </xf>
    <xf numFmtId="0" fontId="29" fillId="0" borderId="0" xfId="0" applyFont="1" applyAlignment="1">
      <alignment horizontal="left" vertical="center" wrapText="1"/>
    </xf>
    <xf numFmtId="0" fontId="4" fillId="0" borderId="0" xfId="0" applyFont="1" applyBorder="1" applyAlignment="1">
      <alignment horizontal="right" vertical="center"/>
    </xf>
    <xf numFmtId="0" fontId="1" fillId="0" borderId="0" xfId="0" applyFont="1" applyAlignment="1">
      <alignment horizontal="right" vertical="center"/>
    </xf>
    <xf numFmtId="0" fontId="4" fillId="0" borderId="0" xfId="0" applyFont="1" applyAlignment="1">
      <alignment horizontal="center"/>
    </xf>
    <xf numFmtId="0" fontId="18" fillId="0" borderId="0" xfId="0" applyFont="1" applyAlignment="1">
      <alignment horizontal="center"/>
    </xf>
    <xf numFmtId="0" fontId="1" fillId="0" borderId="0" xfId="0" applyFont="1" applyAlignment="1">
      <alignment horizontal="center"/>
    </xf>
    <xf numFmtId="0" fontId="4" fillId="3" borderId="39" xfId="0" applyFont="1" applyFill="1" applyBorder="1" applyAlignment="1">
      <alignment horizontal="left" vertical="center"/>
    </xf>
    <xf numFmtId="0" fontId="4" fillId="3" borderId="0" xfId="0" applyFont="1" applyFill="1" applyBorder="1" applyAlignment="1">
      <alignment horizontal="left" vertical="center"/>
    </xf>
    <xf numFmtId="0" fontId="4" fillId="3" borderId="13" xfId="0" applyFont="1" applyFill="1" applyBorder="1" applyAlignment="1">
      <alignment horizontal="left"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3" xfId="0" applyFont="1" applyBorder="1" applyAlignment="1">
      <alignment horizontal="center" vertical="center" wrapText="1"/>
    </xf>
    <xf numFmtId="0" fontId="4" fillId="3" borderId="47"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0" borderId="67" xfId="0" applyFont="1" applyBorder="1" applyAlignment="1">
      <alignment horizontal="center"/>
    </xf>
    <xf numFmtId="0" fontId="4" fillId="0" borderId="60" xfId="0" applyFont="1" applyBorder="1" applyAlignment="1">
      <alignment horizontal="center"/>
    </xf>
    <xf numFmtId="0" fontId="4" fillId="0" borderId="68" xfId="0" applyFont="1" applyBorder="1" applyAlignment="1">
      <alignment horizontal="center"/>
    </xf>
    <xf numFmtId="0" fontId="4" fillId="6" borderId="41" xfId="0" applyFont="1" applyFill="1" applyBorder="1" applyAlignment="1">
      <alignment horizontal="right" vertical="center"/>
    </xf>
    <xf numFmtId="0" fontId="4" fillId="6" borderId="6" xfId="0" applyFont="1" applyFill="1" applyBorder="1" applyAlignment="1">
      <alignment horizontal="right" vertical="center"/>
    </xf>
    <xf numFmtId="0" fontId="4" fillId="6" borderId="23" xfId="0" applyFont="1" applyFill="1" applyBorder="1" applyAlignment="1">
      <alignment horizontal="right" vertical="center"/>
    </xf>
    <xf numFmtId="0" fontId="4" fillId="6" borderId="4" xfId="0" applyFont="1" applyFill="1" applyBorder="1" applyAlignment="1">
      <alignment horizontal="right" vertical="center"/>
    </xf>
    <xf numFmtId="0" fontId="4" fillId="6" borderId="29" xfId="0" applyFont="1" applyFill="1" applyBorder="1" applyAlignment="1">
      <alignment horizontal="right" vertical="center"/>
    </xf>
    <xf numFmtId="0" fontId="4" fillId="6" borderId="32" xfId="0" applyFont="1" applyFill="1" applyBorder="1" applyAlignment="1">
      <alignment horizontal="right" vertical="center"/>
    </xf>
    <xf numFmtId="0" fontId="4" fillId="6" borderId="27" xfId="0" applyFont="1" applyFill="1" applyBorder="1" applyAlignment="1">
      <alignment horizontal="right" vertical="center"/>
    </xf>
    <xf numFmtId="0" fontId="4" fillId="0" borderId="3"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textRotation="90" wrapText="1"/>
    </xf>
    <xf numFmtId="0" fontId="4" fillId="0" borderId="50" xfId="0" applyFont="1" applyBorder="1" applyAlignment="1">
      <alignment horizontal="center" textRotation="90" wrapText="1"/>
    </xf>
    <xf numFmtId="0" fontId="4" fillId="6" borderId="47" xfId="0" applyFont="1" applyFill="1" applyBorder="1" applyAlignment="1">
      <alignment horizontal="right" vertical="center"/>
    </xf>
    <xf numFmtId="0" fontId="4" fillId="6" borderId="60" xfId="0" applyFont="1" applyFill="1" applyBorder="1" applyAlignment="1">
      <alignment horizontal="right" vertical="center"/>
    </xf>
    <xf numFmtId="0" fontId="4" fillId="6" borderId="68" xfId="0" applyFont="1" applyFill="1" applyBorder="1" applyAlignment="1">
      <alignment horizontal="right" vertical="center"/>
    </xf>
    <xf numFmtId="0" fontId="11" fillId="0" borderId="32" xfId="0" applyFont="1" applyBorder="1" applyAlignment="1">
      <alignment horizontal="right"/>
    </xf>
    <xf numFmtId="49" fontId="9" fillId="6" borderId="62" xfId="0" applyNumberFormat="1" applyFont="1" applyFill="1" applyBorder="1" applyAlignment="1">
      <alignment horizontal="right" vertical="center" wrapText="1"/>
    </xf>
    <xf numFmtId="49" fontId="9" fillId="6" borderId="63" xfId="0" applyNumberFormat="1" applyFont="1" applyFill="1" applyBorder="1" applyAlignment="1">
      <alignment horizontal="right" vertical="center" wrapText="1"/>
    </xf>
    <xf numFmtId="49" fontId="9" fillId="8" borderId="62" xfId="0" applyNumberFormat="1" applyFont="1" applyFill="1" applyBorder="1" applyAlignment="1">
      <alignment horizontal="right" vertical="center" wrapText="1"/>
    </xf>
    <xf numFmtId="49" fontId="9" fillId="8" borderId="35" xfId="0" applyNumberFormat="1" applyFont="1" applyFill="1" applyBorder="1" applyAlignment="1">
      <alignment horizontal="right" vertical="center" wrapText="1"/>
    </xf>
    <xf numFmtId="0" fontId="24" fillId="5" borderId="67" xfId="0" applyFont="1" applyFill="1" applyBorder="1" applyAlignment="1">
      <alignment horizontal="left" vertical="center" wrapText="1"/>
    </xf>
    <xf numFmtId="0" fontId="24" fillId="5" borderId="60" xfId="0" applyFont="1" applyFill="1" applyBorder="1" applyAlignment="1">
      <alignment horizontal="left" vertical="center" wrapText="1"/>
    </xf>
    <xf numFmtId="0" fontId="24" fillId="5" borderId="61" xfId="0" applyFont="1" applyFill="1" applyBorder="1" applyAlignment="1">
      <alignment horizontal="left" vertical="center" wrapText="1"/>
    </xf>
    <xf numFmtId="49" fontId="24" fillId="5" borderId="67" xfId="0" applyNumberFormat="1" applyFont="1" applyFill="1" applyBorder="1" applyAlignment="1">
      <alignment horizontal="left" vertical="center" wrapText="1"/>
    </xf>
    <xf numFmtId="49" fontId="24" fillId="5" borderId="60" xfId="0" applyNumberFormat="1" applyFont="1" applyFill="1" applyBorder="1" applyAlignment="1">
      <alignment horizontal="left" vertical="center" wrapText="1"/>
    </xf>
    <xf numFmtId="49" fontId="24" fillId="5" borderId="61" xfId="0" applyNumberFormat="1" applyFont="1" applyFill="1" applyBorder="1" applyAlignment="1">
      <alignment horizontal="left" vertical="center" wrapText="1"/>
    </xf>
    <xf numFmtId="49" fontId="9" fillId="8" borderId="63" xfId="0" applyNumberFormat="1" applyFont="1" applyFill="1" applyBorder="1" applyAlignment="1">
      <alignment horizontal="right" vertical="center" wrapText="1"/>
    </xf>
    <xf numFmtId="0" fontId="9" fillId="5" borderId="0" xfId="0" applyFont="1" applyFill="1" applyAlignment="1">
      <alignment horizontal="center"/>
    </xf>
    <xf numFmtId="49" fontId="9" fillId="9" borderId="62" xfId="0" applyNumberFormat="1" applyFont="1" applyFill="1" applyBorder="1" applyAlignment="1">
      <alignment horizontal="right" vertical="center" wrapText="1"/>
    </xf>
    <xf numFmtId="0" fontId="0" fillId="0" borderId="35" xfId="0" applyBorder="1" applyAlignment="1">
      <alignment horizontal="right" vertical="center" wrapText="1"/>
    </xf>
    <xf numFmtId="0" fontId="9" fillId="5" borderId="32" xfId="0" applyFont="1" applyFill="1" applyBorder="1" applyAlignment="1">
      <alignment horizontal="left" vertical="center" wrapText="1"/>
    </xf>
    <xf numFmtId="49" fontId="9" fillId="6" borderId="35" xfId="0" applyNumberFormat="1" applyFont="1" applyFill="1" applyBorder="1" applyAlignment="1">
      <alignment horizontal="right" vertical="center" wrapText="1"/>
    </xf>
    <xf numFmtId="49" fontId="9" fillId="9" borderId="35" xfId="0" applyNumberFormat="1" applyFont="1" applyFill="1" applyBorder="1" applyAlignment="1">
      <alignment horizontal="right" vertical="center" wrapText="1"/>
    </xf>
    <xf numFmtId="49" fontId="24" fillId="5" borderId="3" xfId="0" applyNumberFormat="1" applyFont="1" applyFill="1" applyBorder="1" applyAlignment="1">
      <alignment horizontal="left" vertical="center" wrapText="1"/>
    </xf>
    <xf numFmtId="49" fontId="24" fillId="5" borderId="2" xfId="0" applyNumberFormat="1" applyFont="1" applyFill="1" applyBorder="1" applyAlignment="1">
      <alignment horizontal="left" vertical="center" wrapText="1"/>
    </xf>
    <xf numFmtId="49" fontId="24" fillId="5" borderId="65" xfId="0" applyNumberFormat="1" applyFont="1" applyFill="1" applyBorder="1" applyAlignment="1">
      <alignment horizontal="left" vertical="center" wrapText="1"/>
    </xf>
    <xf numFmtId="0" fontId="9" fillId="5" borderId="32" xfId="0" applyFont="1" applyFill="1" applyBorder="1" applyAlignment="1">
      <alignment horizontal="left"/>
    </xf>
    <xf numFmtId="49" fontId="9" fillId="5" borderId="32" xfId="0" applyNumberFormat="1" applyFont="1" applyFill="1" applyBorder="1" applyAlignment="1">
      <alignment horizontal="left" vertical="center" wrapText="1"/>
    </xf>
    <xf numFmtId="0" fontId="9" fillId="9" borderId="24" xfId="0" applyFont="1" applyFill="1" applyBorder="1" applyAlignment="1">
      <alignment horizontal="right" wrapText="1"/>
    </xf>
    <xf numFmtId="0" fontId="9" fillId="9" borderId="7" xfId="0" applyFont="1" applyFill="1" applyBorder="1" applyAlignment="1">
      <alignment horizontal="right" wrapText="1"/>
    </xf>
    <xf numFmtId="0" fontId="9" fillId="2" borderId="42" xfId="0" applyFont="1" applyFill="1" applyBorder="1" applyAlignment="1">
      <alignment horizontal="right"/>
    </xf>
    <xf numFmtId="0" fontId="9" fillId="2" borderId="43" xfId="0" applyFont="1" applyFill="1" applyBorder="1" applyAlignment="1">
      <alignment horizontal="right"/>
    </xf>
    <xf numFmtId="0" fontId="9" fillId="2" borderId="41" xfId="0" applyFont="1" applyFill="1" applyBorder="1" applyAlignment="1">
      <alignment horizontal="right"/>
    </xf>
    <xf numFmtId="0" fontId="9" fillId="2" borderId="6" xfId="0" applyFont="1" applyFill="1" applyBorder="1" applyAlignment="1">
      <alignment horizontal="right"/>
    </xf>
    <xf numFmtId="49" fontId="9" fillId="5" borderId="0" xfId="0" applyNumberFormat="1" applyFont="1" applyFill="1" applyBorder="1" applyAlignment="1">
      <alignment horizontal="left" vertical="center" wrapText="1"/>
    </xf>
    <xf numFmtId="0" fontId="9" fillId="9" borderId="26" xfId="0" applyFont="1" applyFill="1" applyBorder="1" applyAlignment="1">
      <alignment horizontal="right" vertical="center"/>
    </xf>
    <xf numFmtId="0" fontId="9" fillId="9" borderId="16" xfId="0" applyFont="1" applyFill="1" applyBorder="1" applyAlignment="1">
      <alignment horizontal="right" vertical="center"/>
    </xf>
    <xf numFmtId="0" fontId="9" fillId="5" borderId="62" xfId="0" applyFont="1" applyFill="1" applyBorder="1" applyAlignment="1">
      <alignment horizontal="left" vertical="center" wrapText="1"/>
    </xf>
    <xf numFmtId="0" fontId="9" fillId="5" borderId="35" xfId="0" applyFont="1" applyFill="1" applyBorder="1" applyAlignment="1">
      <alignment horizontal="left" vertical="center" wrapText="1"/>
    </xf>
    <xf numFmtId="0" fontId="9" fillId="5" borderId="63" xfId="0" applyFont="1" applyFill="1" applyBorder="1" applyAlignment="1">
      <alignment horizontal="left" vertical="center" wrapText="1"/>
    </xf>
    <xf numFmtId="0" fontId="5" fillId="5" borderId="0" xfId="0" applyFont="1" applyFill="1" applyAlignment="1">
      <alignment horizontal="left" vertical="center" wrapText="1"/>
    </xf>
  </cellXfs>
  <cellStyles count="5">
    <cellStyle name="Comma" xfId="1" builtinId="3"/>
    <cellStyle name="Comma 2" xfId="2"/>
    <cellStyle name="Normal" xfId="0" builtinId="0"/>
    <cellStyle name="Normal 2" xfId="3"/>
    <cellStyle name="Percent" xfId="4"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dimension ref="A1:I97"/>
  <sheetViews>
    <sheetView topLeftCell="A4" zoomScale="106" zoomScaleNormal="106" workbookViewId="0">
      <selection activeCell="J15" sqref="J15"/>
    </sheetView>
  </sheetViews>
  <sheetFormatPr defaultRowHeight="15"/>
  <cols>
    <col min="1" max="1" width="5.28515625" style="147" customWidth="1"/>
    <col min="2" max="2" width="32.85546875" style="148" customWidth="1"/>
    <col min="3" max="3" width="15.5703125" style="149" customWidth="1"/>
    <col min="4" max="4" width="15.5703125" style="151" customWidth="1"/>
    <col min="5" max="5" width="17.7109375" style="203" customWidth="1"/>
    <col min="6" max="6" width="19.7109375" style="203" customWidth="1"/>
    <col min="7" max="7" width="16.28515625" style="204" customWidth="1"/>
    <col min="8" max="8" width="15.140625" style="148" customWidth="1"/>
    <col min="9" max="9" width="9.140625" style="150"/>
    <col min="10" max="16384" width="9.140625" style="148"/>
  </cols>
  <sheetData>
    <row r="1" spans="1:8">
      <c r="A1" s="319"/>
      <c r="B1" s="202"/>
      <c r="C1" s="320"/>
      <c r="D1" s="456"/>
      <c r="E1" s="456"/>
      <c r="F1" s="456"/>
      <c r="G1" s="456"/>
      <c r="H1" s="202"/>
    </row>
    <row r="2" spans="1:8">
      <c r="A2" s="319"/>
      <c r="B2" s="202"/>
      <c r="C2" s="320"/>
      <c r="D2" s="457" t="s">
        <v>52</v>
      </c>
      <c r="E2" s="457"/>
      <c r="F2" s="457"/>
      <c r="G2" s="457"/>
      <c r="H2" s="202"/>
    </row>
    <row r="3" spans="1:8">
      <c r="A3" s="319"/>
      <c r="B3" s="202"/>
      <c r="C3" s="320"/>
      <c r="D3" s="321"/>
      <c r="E3" s="261"/>
      <c r="F3" s="261"/>
      <c r="G3" s="322"/>
      <c r="H3" s="202"/>
    </row>
    <row r="4" spans="1:8" ht="36" customHeight="1">
      <c r="A4" s="464" t="s">
        <v>128</v>
      </c>
      <c r="B4" s="464"/>
      <c r="C4" s="464"/>
      <c r="D4" s="464"/>
      <c r="E4" s="464"/>
      <c r="F4" s="464"/>
      <c r="G4" s="464"/>
      <c r="H4" s="202"/>
    </row>
    <row r="5" spans="1:8">
      <c r="A5" s="323"/>
      <c r="B5" s="323"/>
      <c r="C5" s="324"/>
      <c r="D5" s="324"/>
      <c r="E5" s="323"/>
      <c r="F5" s="323"/>
      <c r="G5" s="325"/>
      <c r="H5" s="202"/>
    </row>
    <row r="6" spans="1:8" ht="54.75" customHeight="1" thickBot="1">
      <c r="A6" s="461" t="s">
        <v>150</v>
      </c>
      <c r="B6" s="461"/>
      <c r="C6" s="461"/>
      <c r="D6" s="461"/>
      <c r="E6" s="461"/>
      <c r="F6" s="461"/>
      <c r="G6" s="461"/>
      <c r="H6" s="202"/>
    </row>
    <row r="7" spans="1:8" ht="156" customHeight="1" thickBot="1">
      <c r="A7" s="152" t="s">
        <v>22</v>
      </c>
      <c r="B7" s="153" t="s">
        <v>172</v>
      </c>
      <c r="C7" s="154" t="s">
        <v>174</v>
      </c>
      <c r="D7" s="155" t="s">
        <v>175</v>
      </c>
      <c r="E7" s="156" t="s">
        <v>171</v>
      </c>
      <c r="F7" s="359" t="s">
        <v>170</v>
      </c>
      <c r="G7" s="157" t="s">
        <v>167</v>
      </c>
      <c r="H7" s="202"/>
    </row>
    <row r="8" spans="1:8" ht="10.5" customHeight="1" thickBot="1">
      <c r="A8" s="2">
        <v>1</v>
      </c>
      <c r="B8" s="3">
        <v>2</v>
      </c>
      <c r="C8" s="4">
        <v>3</v>
      </c>
      <c r="D8" s="5">
        <v>4</v>
      </c>
      <c r="E8" s="6">
        <v>5</v>
      </c>
      <c r="F8" s="6">
        <v>6</v>
      </c>
      <c r="G8" s="11">
        <v>7</v>
      </c>
      <c r="H8" s="202"/>
    </row>
    <row r="9" spans="1:8" ht="14.25" customHeight="1">
      <c r="A9" s="458" t="s">
        <v>115</v>
      </c>
      <c r="B9" s="7" t="s">
        <v>54</v>
      </c>
      <c r="C9" s="411">
        <v>100</v>
      </c>
      <c r="D9" s="364">
        <v>5</v>
      </c>
      <c r="E9" s="424">
        <v>50</v>
      </c>
      <c r="F9" s="412">
        <f>D9*(C9/E9)*52/12</f>
        <v>43.333333333333336</v>
      </c>
      <c r="G9" s="449">
        <v>0</v>
      </c>
      <c r="H9" s="202"/>
    </row>
    <row r="10" spans="1:8">
      <c r="A10" s="459"/>
      <c r="B10" s="8" t="s">
        <v>16</v>
      </c>
      <c r="C10" s="361">
        <v>100</v>
      </c>
      <c r="D10" s="365">
        <v>5</v>
      </c>
      <c r="E10" s="425">
        <v>50</v>
      </c>
      <c r="F10" s="413">
        <f t="shared" ref="F10:F20" si="0">D10*(C10/E10)*52/12</f>
        <v>43.333333333333336</v>
      </c>
      <c r="G10" s="462"/>
      <c r="H10" s="202"/>
    </row>
    <row r="11" spans="1:8">
      <c r="A11" s="459"/>
      <c r="B11" s="8" t="s">
        <v>28</v>
      </c>
      <c r="C11" s="361">
        <v>100</v>
      </c>
      <c r="D11" s="365">
        <v>5</v>
      </c>
      <c r="E11" s="425">
        <v>50</v>
      </c>
      <c r="F11" s="413">
        <f t="shared" si="0"/>
        <v>43.333333333333336</v>
      </c>
      <c r="G11" s="462"/>
      <c r="H11" s="202"/>
    </row>
    <row r="12" spans="1:8">
      <c r="A12" s="459"/>
      <c r="B12" s="8" t="s">
        <v>56</v>
      </c>
      <c r="C12" s="361">
        <v>100</v>
      </c>
      <c r="D12" s="365">
        <v>5</v>
      </c>
      <c r="E12" s="425">
        <v>50</v>
      </c>
      <c r="F12" s="413">
        <f t="shared" si="0"/>
        <v>43.333333333333336</v>
      </c>
      <c r="G12" s="462"/>
      <c r="H12" s="202"/>
    </row>
    <row r="13" spans="1:8" ht="15.6" customHeight="1">
      <c r="A13" s="459"/>
      <c r="B13" s="8" t="s">
        <v>53</v>
      </c>
      <c r="C13" s="361">
        <v>100</v>
      </c>
      <c r="D13" s="365">
        <v>5</v>
      </c>
      <c r="E13" s="425">
        <v>50</v>
      </c>
      <c r="F13" s="413">
        <f t="shared" si="0"/>
        <v>43.333333333333336</v>
      </c>
      <c r="G13" s="462"/>
      <c r="H13" s="202"/>
    </row>
    <row r="14" spans="1:8">
      <c r="A14" s="459"/>
      <c r="B14" s="8" t="s">
        <v>19</v>
      </c>
      <c r="C14" s="361">
        <v>100</v>
      </c>
      <c r="D14" s="365">
        <v>5</v>
      </c>
      <c r="E14" s="425">
        <v>50</v>
      </c>
      <c r="F14" s="413">
        <f t="shared" si="0"/>
        <v>43.333333333333336</v>
      </c>
      <c r="G14" s="462"/>
      <c r="H14" s="202"/>
    </row>
    <row r="15" spans="1:8">
      <c r="A15" s="459"/>
      <c r="B15" s="8" t="s">
        <v>21</v>
      </c>
      <c r="C15" s="361">
        <v>100</v>
      </c>
      <c r="D15" s="365">
        <v>5</v>
      </c>
      <c r="E15" s="425">
        <v>50</v>
      </c>
      <c r="F15" s="413">
        <f t="shared" si="0"/>
        <v>43.333333333333336</v>
      </c>
      <c r="G15" s="462"/>
      <c r="H15" s="202"/>
    </row>
    <row r="16" spans="1:8">
      <c r="A16" s="459"/>
      <c r="B16" s="8" t="s">
        <v>20</v>
      </c>
      <c r="C16" s="361">
        <v>100</v>
      </c>
      <c r="D16" s="365">
        <v>5</v>
      </c>
      <c r="E16" s="425">
        <v>50</v>
      </c>
      <c r="F16" s="413">
        <f t="shared" si="0"/>
        <v>43.333333333333336</v>
      </c>
      <c r="G16" s="462"/>
      <c r="H16" s="202"/>
    </row>
    <row r="17" spans="1:8">
      <c r="A17" s="459"/>
      <c r="B17" s="8" t="s">
        <v>17</v>
      </c>
      <c r="C17" s="361">
        <v>100</v>
      </c>
      <c r="D17" s="365">
        <v>5</v>
      </c>
      <c r="E17" s="425">
        <v>50</v>
      </c>
      <c r="F17" s="413">
        <f t="shared" si="0"/>
        <v>43.333333333333336</v>
      </c>
      <c r="G17" s="462"/>
      <c r="H17" s="202"/>
    </row>
    <row r="18" spans="1:8">
      <c r="A18" s="459"/>
      <c r="B18" s="8" t="s">
        <v>57</v>
      </c>
      <c r="C18" s="361">
        <v>100</v>
      </c>
      <c r="D18" s="365">
        <v>5</v>
      </c>
      <c r="E18" s="425">
        <v>50</v>
      </c>
      <c r="F18" s="413">
        <f t="shared" si="0"/>
        <v>43.333333333333336</v>
      </c>
      <c r="G18" s="462"/>
      <c r="H18" s="202"/>
    </row>
    <row r="19" spans="1:8">
      <c r="A19" s="459"/>
      <c r="B19" s="8" t="s">
        <v>18</v>
      </c>
      <c r="C19" s="361">
        <v>100</v>
      </c>
      <c r="D19" s="365">
        <v>5</v>
      </c>
      <c r="E19" s="425">
        <v>50</v>
      </c>
      <c r="F19" s="413">
        <f t="shared" si="0"/>
        <v>43.333333333333336</v>
      </c>
      <c r="G19" s="462"/>
      <c r="H19" s="202"/>
    </row>
    <row r="20" spans="1:8" ht="15.75" thickBot="1">
      <c r="A20" s="460"/>
      <c r="B20" s="9" t="s">
        <v>123</v>
      </c>
      <c r="C20" s="362">
        <v>100</v>
      </c>
      <c r="D20" s="366">
        <v>5</v>
      </c>
      <c r="E20" s="426">
        <v>50</v>
      </c>
      <c r="F20" s="414">
        <f t="shared" si="0"/>
        <v>43.333333333333336</v>
      </c>
      <c r="G20" s="463"/>
      <c r="H20" s="202"/>
    </row>
    <row r="21" spans="1:8" ht="15.75" thickBot="1">
      <c r="A21" s="415"/>
      <c r="B21" s="416"/>
      <c r="C21" s="417">
        <f>SUM(C9:C20)</f>
        <v>1200</v>
      </c>
      <c r="D21" s="418">
        <v>5</v>
      </c>
      <c r="E21" s="419"/>
      <c r="F21" s="420">
        <f>SUM(F9:F20)</f>
        <v>519.99999999999989</v>
      </c>
      <c r="G21" s="421"/>
      <c r="H21" s="202"/>
    </row>
    <row r="22" spans="1:8" ht="14.25" customHeight="1">
      <c r="A22" s="458" t="s">
        <v>117</v>
      </c>
      <c r="B22" s="7" t="s">
        <v>54</v>
      </c>
      <c r="C22" s="360">
        <v>100</v>
      </c>
      <c r="D22" s="364">
        <v>5</v>
      </c>
      <c r="E22" s="424">
        <v>50</v>
      </c>
      <c r="F22" s="422">
        <f t="shared" ref="F22:F29" si="1">D22*(C22/E22)*52/12</f>
        <v>43.333333333333336</v>
      </c>
      <c r="G22" s="449">
        <v>0</v>
      </c>
      <c r="H22" s="202"/>
    </row>
    <row r="23" spans="1:8">
      <c r="A23" s="459"/>
      <c r="B23" s="8" t="s">
        <v>28</v>
      </c>
      <c r="C23" s="361">
        <v>100</v>
      </c>
      <c r="D23" s="365">
        <v>5</v>
      </c>
      <c r="E23" s="425">
        <v>50</v>
      </c>
      <c r="F23" s="413">
        <f t="shared" si="1"/>
        <v>43.333333333333336</v>
      </c>
      <c r="G23" s="450"/>
      <c r="H23" s="202"/>
    </row>
    <row r="24" spans="1:8">
      <c r="A24" s="459"/>
      <c r="B24" s="8" t="s">
        <v>56</v>
      </c>
      <c r="C24" s="361">
        <v>100</v>
      </c>
      <c r="D24" s="365">
        <v>5</v>
      </c>
      <c r="E24" s="425">
        <v>50</v>
      </c>
      <c r="F24" s="413">
        <f t="shared" si="1"/>
        <v>43.333333333333336</v>
      </c>
      <c r="G24" s="450"/>
      <c r="H24" s="202"/>
    </row>
    <row r="25" spans="1:8">
      <c r="A25" s="459"/>
      <c r="B25" s="8" t="s">
        <v>19</v>
      </c>
      <c r="C25" s="361">
        <v>100</v>
      </c>
      <c r="D25" s="365">
        <v>5</v>
      </c>
      <c r="E25" s="425">
        <v>50</v>
      </c>
      <c r="F25" s="413">
        <f t="shared" si="1"/>
        <v>43.333333333333336</v>
      </c>
      <c r="G25" s="450"/>
      <c r="H25" s="202"/>
    </row>
    <row r="26" spans="1:8">
      <c r="A26" s="459"/>
      <c r="B26" s="8" t="s">
        <v>55</v>
      </c>
      <c r="C26" s="361">
        <v>100</v>
      </c>
      <c r="D26" s="365">
        <v>5</v>
      </c>
      <c r="E26" s="425">
        <v>50</v>
      </c>
      <c r="F26" s="413">
        <f t="shared" si="1"/>
        <v>43.333333333333336</v>
      </c>
      <c r="G26" s="450"/>
      <c r="H26" s="202"/>
    </row>
    <row r="27" spans="1:8">
      <c r="A27" s="459"/>
      <c r="B27" s="8" t="s">
        <v>20</v>
      </c>
      <c r="C27" s="361">
        <v>100</v>
      </c>
      <c r="D27" s="365">
        <v>5</v>
      </c>
      <c r="E27" s="425">
        <v>50</v>
      </c>
      <c r="F27" s="413">
        <f t="shared" si="1"/>
        <v>43.333333333333336</v>
      </c>
      <c r="G27" s="450"/>
      <c r="H27" s="202"/>
    </row>
    <row r="28" spans="1:8">
      <c r="A28" s="459"/>
      <c r="B28" s="8" t="s">
        <v>18</v>
      </c>
      <c r="C28" s="361">
        <v>100</v>
      </c>
      <c r="D28" s="365">
        <v>5</v>
      </c>
      <c r="E28" s="425">
        <v>50</v>
      </c>
      <c r="F28" s="413">
        <f t="shared" si="1"/>
        <v>43.333333333333336</v>
      </c>
      <c r="G28" s="450"/>
      <c r="H28" s="202"/>
    </row>
    <row r="29" spans="1:8" ht="15.75" thickBot="1">
      <c r="A29" s="460"/>
      <c r="B29" s="9" t="s">
        <v>123</v>
      </c>
      <c r="C29" s="362">
        <v>100</v>
      </c>
      <c r="D29" s="366">
        <v>5</v>
      </c>
      <c r="E29" s="426">
        <v>50</v>
      </c>
      <c r="F29" s="414">
        <f t="shared" si="1"/>
        <v>43.333333333333336</v>
      </c>
      <c r="G29" s="451"/>
      <c r="H29" s="202"/>
    </row>
    <row r="30" spans="1:8" ht="15.75" thickBot="1">
      <c r="A30" s="158"/>
      <c r="B30" s="10"/>
      <c r="C30" s="363">
        <f>SUM(C22:C29)</f>
        <v>800</v>
      </c>
      <c r="D30" s="367"/>
      <c r="E30" s="368"/>
      <c r="F30" s="369">
        <f>SUM(F22:F29)</f>
        <v>346.66666666666663</v>
      </c>
      <c r="G30" s="159"/>
      <c r="H30" s="202"/>
    </row>
    <row r="31" spans="1:8" ht="14.25" customHeight="1">
      <c r="A31" s="458" t="s">
        <v>118</v>
      </c>
      <c r="B31" s="7" t="s">
        <v>54</v>
      </c>
      <c r="C31" s="361">
        <v>100</v>
      </c>
      <c r="D31" s="365">
        <v>5</v>
      </c>
      <c r="E31" s="425">
        <v>50</v>
      </c>
      <c r="F31" s="413">
        <f t="shared" ref="F31:F39" si="2">D31*(C31/E31)*52/12</f>
        <v>43.333333333333336</v>
      </c>
      <c r="G31" s="449">
        <v>0</v>
      </c>
      <c r="H31" s="202"/>
    </row>
    <row r="32" spans="1:8">
      <c r="A32" s="459"/>
      <c r="B32" s="8" t="s">
        <v>16</v>
      </c>
      <c r="C32" s="361">
        <v>100</v>
      </c>
      <c r="D32" s="365">
        <v>5</v>
      </c>
      <c r="E32" s="425">
        <v>50</v>
      </c>
      <c r="F32" s="413">
        <f t="shared" si="2"/>
        <v>43.333333333333336</v>
      </c>
      <c r="G32" s="450"/>
      <c r="H32" s="202"/>
    </row>
    <row r="33" spans="1:9">
      <c r="A33" s="459"/>
      <c r="B33" s="8" t="s">
        <v>28</v>
      </c>
      <c r="C33" s="361">
        <v>100</v>
      </c>
      <c r="D33" s="365">
        <v>5</v>
      </c>
      <c r="E33" s="425">
        <v>50</v>
      </c>
      <c r="F33" s="413">
        <f t="shared" si="2"/>
        <v>43.333333333333336</v>
      </c>
      <c r="G33" s="450"/>
      <c r="H33" s="202"/>
    </row>
    <row r="34" spans="1:9">
      <c r="A34" s="459"/>
      <c r="B34" s="8" t="s">
        <v>56</v>
      </c>
      <c r="C34" s="361">
        <v>100</v>
      </c>
      <c r="D34" s="365">
        <v>5</v>
      </c>
      <c r="E34" s="425">
        <v>50</v>
      </c>
      <c r="F34" s="413">
        <f t="shared" si="2"/>
        <v>43.333333333333336</v>
      </c>
      <c r="G34" s="450"/>
      <c r="H34" s="202"/>
    </row>
    <row r="35" spans="1:9">
      <c r="A35" s="459"/>
      <c r="B35" s="8" t="s">
        <v>19</v>
      </c>
      <c r="C35" s="361">
        <v>100</v>
      </c>
      <c r="D35" s="365">
        <v>5</v>
      </c>
      <c r="E35" s="425">
        <v>50</v>
      </c>
      <c r="F35" s="413">
        <f t="shared" si="2"/>
        <v>43.333333333333336</v>
      </c>
      <c r="G35" s="450"/>
      <c r="H35" s="202"/>
    </row>
    <row r="36" spans="1:9">
      <c r="A36" s="459"/>
      <c r="B36" s="8" t="s">
        <v>55</v>
      </c>
      <c r="C36" s="361">
        <v>100</v>
      </c>
      <c r="D36" s="365">
        <v>5</v>
      </c>
      <c r="E36" s="425">
        <v>50</v>
      </c>
      <c r="F36" s="413">
        <f t="shared" si="2"/>
        <v>43.333333333333336</v>
      </c>
      <c r="G36" s="450"/>
      <c r="H36" s="202"/>
    </row>
    <row r="37" spans="1:9">
      <c r="A37" s="459"/>
      <c r="B37" s="8" t="s">
        <v>57</v>
      </c>
      <c r="C37" s="361">
        <v>100</v>
      </c>
      <c r="D37" s="365">
        <v>5</v>
      </c>
      <c r="E37" s="425">
        <v>50</v>
      </c>
      <c r="F37" s="413">
        <f t="shared" si="2"/>
        <v>43.333333333333336</v>
      </c>
      <c r="G37" s="450"/>
      <c r="H37" s="202"/>
    </row>
    <row r="38" spans="1:9">
      <c r="A38" s="459"/>
      <c r="B38" s="8" t="s">
        <v>18</v>
      </c>
      <c r="C38" s="361">
        <v>100</v>
      </c>
      <c r="D38" s="365">
        <v>5</v>
      </c>
      <c r="E38" s="425">
        <v>50</v>
      </c>
      <c r="F38" s="413">
        <f t="shared" si="2"/>
        <v>43.333333333333336</v>
      </c>
      <c r="G38" s="450"/>
      <c r="H38" s="202"/>
    </row>
    <row r="39" spans="1:9" ht="15.75" thickBot="1">
      <c r="A39" s="460"/>
      <c r="B39" s="9" t="s">
        <v>123</v>
      </c>
      <c r="C39" s="361">
        <v>100</v>
      </c>
      <c r="D39" s="365">
        <v>5</v>
      </c>
      <c r="E39" s="425">
        <v>50</v>
      </c>
      <c r="F39" s="413">
        <f t="shared" si="2"/>
        <v>43.333333333333336</v>
      </c>
      <c r="G39" s="451"/>
      <c r="H39" s="202"/>
    </row>
    <row r="40" spans="1:9" ht="15.75" thickBot="1">
      <c r="A40" s="158"/>
      <c r="B40" s="10"/>
      <c r="C40" s="363">
        <f>SUM(C31:C39)</f>
        <v>900</v>
      </c>
      <c r="D40" s="367"/>
      <c r="E40" s="368"/>
      <c r="F40" s="369">
        <f>SUM(F31:F39)</f>
        <v>389.99999999999994</v>
      </c>
      <c r="G40" s="159"/>
      <c r="H40" s="202"/>
    </row>
    <row r="41" spans="1:9" ht="15.75" thickBot="1">
      <c r="A41" s="160"/>
      <c r="B41" s="161" t="s">
        <v>25</v>
      </c>
      <c r="C41" s="162">
        <f>SUM(C21,C30,C40)</f>
        <v>2900</v>
      </c>
      <c r="D41" s="163"/>
      <c r="E41" s="163"/>
      <c r="F41" s="423">
        <f>SUM(F21,F30,F40)</f>
        <v>1256.6666666666665</v>
      </c>
      <c r="G41" s="164">
        <f>SUM(G9:G40)</f>
        <v>0</v>
      </c>
      <c r="H41" s="202"/>
    </row>
    <row r="42" spans="1:9">
      <c r="A42" s="319"/>
      <c r="B42" s="202"/>
      <c r="C42" s="320"/>
      <c r="D42" s="321"/>
      <c r="E42" s="326"/>
      <c r="F42" s="326"/>
      <c r="G42" s="327"/>
      <c r="H42" s="202"/>
    </row>
    <row r="43" spans="1:9" ht="25.15" customHeight="1" thickBot="1">
      <c r="A43" s="465" t="s">
        <v>129</v>
      </c>
      <c r="B43" s="465"/>
      <c r="C43" s="465"/>
      <c r="D43" s="465"/>
      <c r="E43" s="465"/>
      <c r="F43" s="465"/>
      <c r="G43" s="465"/>
      <c r="H43" s="465"/>
    </row>
    <row r="44" spans="1:9" ht="182.25" customHeight="1" thickBot="1">
      <c r="A44" s="319"/>
      <c r="B44" s="187" t="s">
        <v>26</v>
      </c>
      <c r="C44" s="188" t="s">
        <v>176</v>
      </c>
      <c r="D44" s="189" t="s">
        <v>177</v>
      </c>
      <c r="E44" s="190" t="s">
        <v>178</v>
      </c>
      <c r="F44" s="190" t="s">
        <v>179</v>
      </c>
      <c r="G44" s="156" t="s">
        <v>180</v>
      </c>
      <c r="H44" s="370" t="s">
        <v>168</v>
      </c>
    </row>
    <row r="45" spans="1:9" s="402" customFormat="1" ht="12" thickBot="1">
      <c r="A45" s="395"/>
      <c r="B45" s="396">
        <v>1</v>
      </c>
      <c r="C45" s="397">
        <v>2</v>
      </c>
      <c r="D45" s="398">
        <v>3</v>
      </c>
      <c r="E45" s="399">
        <v>4</v>
      </c>
      <c r="F45" s="399">
        <v>5</v>
      </c>
      <c r="G45" s="397">
        <v>6</v>
      </c>
      <c r="H45" s="400">
        <v>7</v>
      </c>
      <c r="I45" s="401"/>
    </row>
    <row r="46" spans="1:9" ht="15.75" thickBot="1">
      <c r="A46" s="319"/>
      <c r="B46" s="373" t="s">
        <v>115</v>
      </c>
      <c r="C46" s="375" t="s">
        <v>173</v>
      </c>
      <c r="D46" s="376">
        <v>5</v>
      </c>
      <c r="E46" s="377">
        <v>1</v>
      </c>
      <c r="F46" s="376">
        <v>8</v>
      </c>
      <c r="G46" s="378">
        <f>D46*F46*52/12</f>
        <v>173.33333333333334</v>
      </c>
      <c r="H46" s="371">
        <v>0</v>
      </c>
    </row>
    <row r="47" spans="1:9" ht="15.75" thickBot="1">
      <c r="A47" s="319"/>
      <c r="B47" s="374" t="s">
        <v>118</v>
      </c>
      <c r="C47" s="379" t="s">
        <v>173</v>
      </c>
      <c r="D47" s="380">
        <v>5</v>
      </c>
      <c r="E47" s="381">
        <v>1</v>
      </c>
      <c r="F47" s="380">
        <v>8</v>
      </c>
      <c r="G47" s="382">
        <f>D47*F47*52/12</f>
        <v>173.33333333333334</v>
      </c>
      <c r="H47" s="372">
        <v>0</v>
      </c>
    </row>
    <row r="48" spans="1:9" ht="15.75" thickBot="1">
      <c r="A48" s="319"/>
      <c r="B48" s="169" t="s">
        <v>25</v>
      </c>
      <c r="C48" s="170"/>
      <c r="D48" s="170"/>
      <c r="E48" s="171">
        <f>SUM(E46:E47)</f>
        <v>2</v>
      </c>
      <c r="F48" s="171">
        <f>SUM(F46:F47)</f>
        <v>16</v>
      </c>
      <c r="G48" s="172">
        <f>SUM(G46:G47)</f>
        <v>346.66666666666669</v>
      </c>
      <c r="H48" s="164">
        <f>SUM(H46:H47)</f>
        <v>0</v>
      </c>
    </row>
    <row r="49" spans="1:9">
      <c r="A49" s="319"/>
      <c r="B49" s="328"/>
      <c r="C49" s="329"/>
      <c r="D49" s="330"/>
      <c r="E49" s="331"/>
      <c r="F49" s="331"/>
      <c r="G49" s="332"/>
      <c r="H49" s="202"/>
    </row>
    <row r="50" spans="1:9" ht="33.75" customHeight="1" thickBot="1">
      <c r="A50" s="465" t="s">
        <v>130</v>
      </c>
      <c r="B50" s="465"/>
      <c r="C50" s="465"/>
      <c r="D50" s="465"/>
      <c r="E50" s="465"/>
      <c r="F50" s="465"/>
      <c r="G50" s="465"/>
      <c r="H50" s="465"/>
    </row>
    <row r="51" spans="1:9" ht="155.25" customHeight="1" thickBot="1">
      <c r="A51" s="319"/>
      <c r="B51" s="165" t="s">
        <v>26</v>
      </c>
      <c r="C51" s="166" t="s">
        <v>181</v>
      </c>
      <c r="D51" s="173" t="s">
        <v>182</v>
      </c>
      <c r="E51" s="174" t="s">
        <v>183</v>
      </c>
      <c r="F51" s="175" t="s">
        <v>197</v>
      </c>
      <c r="G51" s="168" t="s">
        <v>184</v>
      </c>
      <c r="H51" s="202"/>
      <c r="I51" s="148"/>
    </row>
    <row r="52" spans="1:9" s="402" customFormat="1" ht="9.75" customHeight="1" thickBot="1">
      <c r="A52" s="395"/>
      <c r="B52" s="403">
        <v>1</v>
      </c>
      <c r="C52" s="397">
        <v>2</v>
      </c>
      <c r="D52" s="398">
        <v>3</v>
      </c>
      <c r="E52" s="398">
        <v>4</v>
      </c>
      <c r="F52" s="5">
        <v>5</v>
      </c>
      <c r="G52" s="404">
        <v>6</v>
      </c>
      <c r="H52" s="405"/>
    </row>
    <row r="53" spans="1:9">
      <c r="A53" s="319"/>
      <c r="B53" s="176" t="s">
        <v>115</v>
      </c>
      <c r="C53" s="383">
        <v>100</v>
      </c>
      <c r="D53" s="364">
        <v>5</v>
      </c>
      <c r="E53" s="177">
        <v>1</v>
      </c>
      <c r="F53" s="385">
        <f>D53*E53*52/12</f>
        <v>21.666666666666668</v>
      </c>
      <c r="G53" s="178">
        <v>0</v>
      </c>
      <c r="H53" s="202"/>
      <c r="I53" s="148"/>
    </row>
    <row r="54" spans="1:9">
      <c r="A54" s="319"/>
      <c r="B54" s="179" t="s">
        <v>117</v>
      </c>
      <c r="C54" s="384">
        <v>100</v>
      </c>
      <c r="D54" s="365">
        <v>5</v>
      </c>
      <c r="E54" s="180">
        <v>1</v>
      </c>
      <c r="F54" s="386">
        <f>D54*E54*52/12</f>
        <v>21.666666666666668</v>
      </c>
      <c r="G54" s="181">
        <v>0</v>
      </c>
      <c r="H54" s="202"/>
      <c r="I54" s="148"/>
    </row>
    <row r="55" spans="1:9">
      <c r="A55" s="319"/>
      <c r="B55" s="179" t="s">
        <v>118</v>
      </c>
      <c r="C55" s="384">
        <v>100</v>
      </c>
      <c r="D55" s="365">
        <v>5</v>
      </c>
      <c r="E55" s="180">
        <v>1</v>
      </c>
      <c r="F55" s="386">
        <f>D55*E55*52/12</f>
        <v>21.666666666666668</v>
      </c>
      <c r="G55" s="181">
        <v>0</v>
      </c>
      <c r="H55" s="202"/>
      <c r="I55" s="148"/>
    </row>
    <row r="56" spans="1:9" ht="15.75" thickBot="1">
      <c r="A56" s="319"/>
      <c r="B56" s="182" t="s">
        <v>25</v>
      </c>
      <c r="C56" s="183">
        <f>SUM(C53:C55)</f>
        <v>300</v>
      </c>
      <c r="D56" s="163"/>
      <c r="E56" s="184">
        <f>SUM(E53:E55)</f>
        <v>3</v>
      </c>
      <c r="F56" s="172">
        <f>SUM(F53:F55)</f>
        <v>65</v>
      </c>
      <c r="G56" s="164">
        <f>SUM(G53:G55)</f>
        <v>0</v>
      </c>
      <c r="H56" s="202"/>
      <c r="I56" s="148"/>
    </row>
    <row r="57" spans="1:9" ht="79.5" customHeight="1" thickBot="1">
      <c r="A57" s="319"/>
      <c r="B57" s="466" t="s">
        <v>122</v>
      </c>
      <c r="C57" s="467"/>
      <c r="D57" s="467"/>
      <c r="E57" s="468"/>
      <c r="F57" s="185">
        <f>C56/E56</f>
        <v>100</v>
      </c>
      <c r="G57" s="186"/>
      <c r="H57" s="202"/>
      <c r="I57" s="148"/>
    </row>
    <row r="58" spans="1:9">
      <c r="A58" s="319"/>
      <c r="B58" s="328"/>
      <c r="C58" s="329"/>
      <c r="D58" s="330"/>
      <c r="E58" s="331"/>
      <c r="F58" s="331"/>
      <c r="G58" s="332"/>
      <c r="H58" s="202"/>
    </row>
    <row r="59" spans="1:9" ht="34.5" customHeight="1" thickBot="1">
      <c r="A59" s="465" t="s">
        <v>131</v>
      </c>
      <c r="B59" s="465"/>
      <c r="C59" s="465"/>
      <c r="D59" s="465"/>
      <c r="E59" s="465"/>
      <c r="F59" s="465"/>
      <c r="G59" s="465"/>
      <c r="H59" s="465"/>
    </row>
    <row r="60" spans="1:9" ht="150.75" customHeight="1" thickBot="1">
      <c r="A60" s="319"/>
      <c r="B60" s="187" t="s">
        <v>26</v>
      </c>
      <c r="C60" s="188" t="s">
        <v>186</v>
      </c>
      <c r="D60" s="189" t="s">
        <v>187</v>
      </c>
      <c r="E60" s="190" t="s">
        <v>188</v>
      </c>
      <c r="F60" s="167" t="s">
        <v>189</v>
      </c>
      <c r="G60" s="191" t="s">
        <v>190</v>
      </c>
      <c r="H60" s="168" t="s">
        <v>169</v>
      </c>
      <c r="I60" s="148"/>
    </row>
    <row r="61" spans="1:9" s="402" customFormat="1" ht="9.75" customHeight="1" thickBot="1">
      <c r="A61" s="395"/>
      <c r="B61" s="396">
        <v>1</v>
      </c>
      <c r="C61" s="406">
        <v>2</v>
      </c>
      <c r="D61" s="407">
        <v>3</v>
      </c>
      <c r="E61" s="408">
        <v>4</v>
      </c>
      <c r="F61" s="408">
        <v>5</v>
      </c>
      <c r="G61" s="409">
        <v>6</v>
      </c>
      <c r="H61" s="410">
        <v>7</v>
      </c>
    </row>
    <row r="62" spans="1:9">
      <c r="A62" s="319"/>
      <c r="B62" s="176" t="s">
        <v>115</v>
      </c>
      <c r="C62" s="387" t="s">
        <v>185</v>
      </c>
      <c r="D62" s="388">
        <v>7</v>
      </c>
      <c r="E62" s="389">
        <v>1</v>
      </c>
      <c r="F62" s="390">
        <v>4</v>
      </c>
      <c r="G62" s="391">
        <f>D62*F62*52/12</f>
        <v>121.33333333333333</v>
      </c>
      <c r="H62" s="192">
        <v>0</v>
      </c>
      <c r="I62" s="148"/>
    </row>
    <row r="63" spans="1:9" ht="15.75" thickBot="1">
      <c r="A63" s="319"/>
      <c r="B63" s="179" t="s">
        <v>118</v>
      </c>
      <c r="C63" s="387" t="s">
        <v>185</v>
      </c>
      <c r="D63" s="392">
        <v>7</v>
      </c>
      <c r="E63" s="393">
        <v>1</v>
      </c>
      <c r="F63" s="394">
        <v>4</v>
      </c>
      <c r="G63" s="391">
        <f>D63*F63*52/12</f>
        <v>121.33333333333333</v>
      </c>
      <c r="H63" s="193">
        <v>0</v>
      </c>
      <c r="I63" s="148"/>
    </row>
    <row r="64" spans="1:9" ht="15.75" thickBot="1">
      <c r="A64" s="319"/>
      <c r="B64" s="194" t="s">
        <v>25</v>
      </c>
      <c r="C64" s="195"/>
      <c r="D64" s="195"/>
      <c r="E64" s="196">
        <f>SUM(E62:E63)</f>
        <v>2</v>
      </c>
      <c r="F64" s="197"/>
      <c r="G64" s="198">
        <f>SUM(G62:G63)</f>
        <v>242.66666666666666</v>
      </c>
      <c r="H64" s="199">
        <f>SUM(H62:H63)</f>
        <v>0</v>
      </c>
      <c r="I64" s="148"/>
    </row>
    <row r="65" spans="1:9">
      <c r="A65" s="319"/>
      <c r="B65" s="333"/>
      <c r="C65" s="334"/>
      <c r="D65" s="321"/>
      <c r="E65" s="335"/>
      <c r="F65" s="335"/>
      <c r="G65" s="336"/>
      <c r="H65" s="202"/>
    </row>
    <row r="66" spans="1:9" ht="15.75" thickBot="1">
      <c r="A66" s="452" t="s">
        <v>27</v>
      </c>
      <c r="B66" s="452"/>
      <c r="C66" s="452"/>
      <c r="D66" s="321"/>
      <c r="E66" s="335"/>
      <c r="F66" s="335"/>
      <c r="G66" s="336"/>
      <c r="H66" s="202"/>
      <c r="I66" s="200"/>
    </row>
    <row r="67" spans="1:9" ht="36.75" customHeight="1">
      <c r="A67" s="453" t="s">
        <v>132</v>
      </c>
      <c r="B67" s="454"/>
      <c r="C67" s="454"/>
      <c r="D67" s="454"/>
      <c r="E67" s="454"/>
      <c r="F67" s="454"/>
      <c r="G67" s="455"/>
      <c r="H67" s="202"/>
      <c r="I67" s="200"/>
    </row>
    <row r="68" spans="1:9" ht="12.75" customHeight="1">
      <c r="A68" s="475" t="s">
        <v>136</v>
      </c>
      <c r="B68" s="476"/>
      <c r="C68" s="476"/>
      <c r="D68" s="476"/>
      <c r="E68" s="476"/>
      <c r="F68" s="476"/>
      <c r="G68" s="477"/>
      <c r="H68" s="202"/>
    </row>
    <row r="69" spans="1:9" ht="15" customHeight="1">
      <c r="A69" s="475" t="s">
        <v>192</v>
      </c>
      <c r="B69" s="476"/>
      <c r="C69" s="476"/>
      <c r="D69" s="476"/>
      <c r="E69" s="476"/>
      <c r="F69" s="476"/>
      <c r="G69" s="477"/>
      <c r="H69" s="202"/>
    </row>
    <row r="70" spans="1:9" ht="12.75" customHeight="1">
      <c r="A70" s="469" t="s">
        <v>193</v>
      </c>
      <c r="B70" s="470"/>
      <c r="C70" s="470"/>
      <c r="D70" s="470"/>
      <c r="E70" s="470"/>
      <c r="F70" s="470"/>
      <c r="G70" s="471"/>
      <c r="H70" s="202"/>
    </row>
    <row r="71" spans="1:9" ht="14.25" customHeight="1">
      <c r="A71" s="469" t="s">
        <v>137</v>
      </c>
      <c r="B71" s="470"/>
      <c r="C71" s="470"/>
      <c r="D71" s="470"/>
      <c r="E71" s="470"/>
      <c r="F71" s="470"/>
      <c r="G71" s="471"/>
      <c r="H71" s="202"/>
    </row>
    <row r="72" spans="1:9" ht="23.25" customHeight="1">
      <c r="A72" s="484" t="s">
        <v>194</v>
      </c>
      <c r="B72" s="485"/>
      <c r="C72" s="485"/>
      <c r="D72" s="485"/>
      <c r="E72" s="485"/>
      <c r="F72" s="485"/>
      <c r="G72" s="486"/>
      <c r="H72" s="202"/>
    </row>
    <row r="73" spans="1:9" ht="14.45" customHeight="1">
      <c r="A73" s="469" t="s">
        <v>195</v>
      </c>
      <c r="B73" s="470"/>
      <c r="C73" s="470"/>
      <c r="D73" s="470"/>
      <c r="E73" s="470"/>
      <c r="F73" s="470"/>
      <c r="G73" s="471"/>
      <c r="H73" s="202"/>
    </row>
    <row r="74" spans="1:9" ht="52.5" customHeight="1" thickBot="1">
      <c r="A74" s="478" t="s">
        <v>191</v>
      </c>
      <c r="B74" s="479"/>
      <c r="C74" s="479"/>
      <c r="D74" s="479"/>
      <c r="E74" s="479"/>
      <c r="F74" s="479"/>
      <c r="G74" s="480"/>
      <c r="H74" s="202"/>
    </row>
    <row r="75" spans="1:9" ht="30" customHeight="1">
      <c r="A75" s="453" t="s">
        <v>133</v>
      </c>
      <c r="B75" s="454"/>
      <c r="C75" s="454"/>
      <c r="D75" s="454"/>
      <c r="E75" s="454"/>
      <c r="F75" s="454"/>
      <c r="G75" s="455"/>
      <c r="H75" s="202"/>
      <c r="I75" s="201"/>
    </row>
    <row r="76" spans="1:9" ht="12.75" customHeight="1">
      <c r="A76" s="475" t="s">
        <v>136</v>
      </c>
      <c r="B76" s="476"/>
      <c r="C76" s="476"/>
      <c r="D76" s="476"/>
      <c r="E76" s="476"/>
      <c r="F76" s="476"/>
      <c r="G76" s="477"/>
      <c r="H76" s="202"/>
      <c r="I76" s="201"/>
    </row>
    <row r="77" spans="1:9" ht="13.9" customHeight="1">
      <c r="A77" s="469" t="s">
        <v>138</v>
      </c>
      <c r="B77" s="470"/>
      <c r="C77" s="470"/>
      <c r="D77" s="470"/>
      <c r="E77" s="470"/>
      <c r="F77" s="470"/>
      <c r="G77" s="471"/>
      <c r="H77" s="202"/>
    </row>
    <row r="78" spans="1:9" ht="12.75" customHeight="1">
      <c r="A78" s="469" t="s">
        <v>139</v>
      </c>
      <c r="B78" s="470"/>
      <c r="C78" s="470"/>
      <c r="D78" s="470"/>
      <c r="E78" s="470"/>
      <c r="F78" s="470"/>
      <c r="G78" s="471"/>
      <c r="H78" s="202"/>
    </row>
    <row r="79" spans="1:9" ht="27.6" customHeight="1">
      <c r="A79" s="469" t="s">
        <v>141</v>
      </c>
      <c r="B79" s="470"/>
      <c r="C79" s="470"/>
      <c r="D79" s="470"/>
      <c r="E79" s="470"/>
      <c r="F79" s="470"/>
      <c r="G79" s="471"/>
      <c r="H79" s="202"/>
    </row>
    <row r="80" spans="1:9" ht="30" customHeight="1">
      <c r="A80" s="475" t="s">
        <v>140</v>
      </c>
      <c r="B80" s="476"/>
      <c r="C80" s="476"/>
      <c r="D80" s="476"/>
      <c r="E80" s="476"/>
      <c r="F80" s="476"/>
      <c r="G80" s="477"/>
      <c r="H80" s="202"/>
    </row>
    <row r="81" spans="1:9" ht="14.25">
      <c r="A81" s="475" t="s">
        <v>142</v>
      </c>
      <c r="B81" s="476"/>
      <c r="C81" s="476"/>
      <c r="D81" s="476"/>
      <c r="E81" s="476"/>
      <c r="F81" s="476"/>
      <c r="G81" s="477"/>
      <c r="H81" s="202"/>
    </row>
    <row r="82" spans="1:9" ht="36" customHeight="1" thickBot="1">
      <c r="A82" s="481" t="s">
        <v>196</v>
      </c>
      <c r="B82" s="482"/>
      <c r="C82" s="482"/>
      <c r="D82" s="482"/>
      <c r="E82" s="482"/>
      <c r="F82" s="482"/>
      <c r="G82" s="483"/>
      <c r="H82" s="202"/>
    </row>
    <row r="83" spans="1:9" ht="30.75" customHeight="1">
      <c r="A83" s="472" t="s">
        <v>134</v>
      </c>
      <c r="B83" s="473"/>
      <c r="C83" s="473"/>
      <c r="D83" s="473"/>
      <c r="E83" s="473"/>
      <c r="F83" s="473"/>
      <c r="G83" s="474"/>
      <c r="H83" s="202"/>
    </row>
    <row r="84" spans="1:9" ht="14.25">
      <c r="A84" s="490" t="s">
        <v>136</v>
      </c>
      <c r="B84" s="491"/>
      <c r="C84" s="491"/>
      <c r="D84" s="491"/>
      <c r="E84" s="491"/>
      <c r="F84" s="491"/>
      <c r="G84" s="492"/>
      <c r="H84" s="202"/>
    </row>
    <row r="85" spans="1:9" ht="14.25">
      <c r="A85" s="499" t="s">
        <v>198</v>
      </c>
      <c r="B85" s="500"/>
      <c r="C85" s="500"/>
      <c r="D85" s="500"/>
      <c r="E85" s="500"/>
      <c r="F85" s="500"/>
      <c r="G85" s="501"/>
      <c r="H85" s="202"/>
    </row>
    <row r="86" spans="1:9" ht="14.25">
      <c r="A86" s="490" t="s">
        <v>143</v>
      </c>
      <c r="B86" s="491"/>
      <c r="C86" s="491"/>
      <c r="D86" s="491"/>
      <c r="E86" s="491"/>
      <c r="F86" s="491"/>
      <c r="G86" s="492"/>
      <c r="H86" s="202"/>
    </row>
    <row r="87" spans="1:9" ht="13.9" customHeight="1">
      <c r="A87" s="490" t="s">
        <v>199</v>
      </c>
      <c r="B87" s="491"/>
      <c r="C87" s="491"/>
      <c r="D87" s="491"/>
      <c r="E87" s="491"/>
      <c r="F87" s="491"/>
      <c r="G87" s="492"/>
      <c r="H87" s="202"/>
    </row>
    <row r="88" spans="1:9" ht="15" customHeight="1">
      <c r="A88" s="490" t="s">
        <v>144</v>
      </c>
      <c r="B88" s="491"/>
      <c r="C88" s="491"/>
      <c r="D88" s="491"/>
      <c r="E88" s="491"/>
      <c r="F88" s="491"/>
      <c r="G88" s="492"/>
      <c r="H88" s="202"/>
    </row>
    <row r="89" spans="1:9" ht="33" customHeight="1" thickBot="1">
      <c r="A89" s="493" t="s">
        <v>200</v>
      </c>
      <c r="B89" s="494"/>
      <c r="C89" s="494"/>
      <c r="D89" s="494"/>
      <c r="E89" s="494"/>
      <c r="F89" s="494"/>
      <c r="G89" s="495"/>
      <c r="H89" s="202"/>
    </row>
    <row r="90" spans="1:9" ht="32.25" customHeight="1">
      <c r="A90" s="496" t="s">
        <v>135</v>
      </c>
      <c r="B90" s="497"/>
      <c r="C90" s="497"/>
      <c r="D90" s="497"/>
      <c r="E90" s="497"/>
      <c r="F90" s="497"/>
      <c r="G90" s="498"/>
      <c r="H90" s="202"/>
    </row>
    <row r="91" spans="1:9" ht="15" customHeight="1">
      <c r="A91" s="475" t="s">
        <v>136</v>
      </c>
      <c r="B91" s="476"/>
      <c r="C91" s="476"/>
      <c r="D91" s="476"/>
      <c r="E91" s="476"/>
      <c r="F91" s="476"/>
      <c r="G91" s="477"/>
      <c r="H91" s="202"/>
    </row>
    <row r="92" spans="1:9" ht="14.45" customHeight="1">
      <c r="A92" s="469" t="s">
        <v>145</v>
      </c>
      <c r="B92" s="470"/>
      <c r="C92" s="470"/>
      <c r="D92" s="470"/>
      <c r="E92" s="470"/>
      <c r="F92" s="470"/>
      <c r="G92" s="471"/>
      <c r="H92" s="202"/>
    </row>
    <row r="93" spans="1:9" ht="18" customHeight="1">
      <c r="A93" s="475" t="s">
        <v>146</v>
      </c>
      <c r="B93" s="476"/>
      <c r="C93" s="476"/>
      <c r="D93" s="476"/>
      <c r="E93" s="476"/>
      <c r="F93" s="476"/>
      <c r="G93" s="477"/>
      <c r="H93" s="202"/>
    </row>
    <row r="94" spans="1:9" s="202" customFormat="1" ht="30.75" customHeight="1">
      <c r="A94" s="502" t="s">
        <v>147</v>
      </c>
      <c r="B94" s="503"/>
      <c r="C94" s="503"/>
      <c r="D94" s="503"/>
      <c r="E94" s="503"/>
      <c r="F94" s="503"/>
      <c r="G94" s="504"/>
      <c r="I94" s="150"/>
    </row>
    <row r="95" spans="1:9" s="202" customFormat="1" ht="16.149999999999999" customHeight="1">
      <c r="A95" s="487" t="s">
        <v>148</v>
      </c>
      <c r="B95" s="488"/>
      <c r="C95" s="488"/>
      <c r="D95" s="488"/>
      <c r="E95" s="488"/>
      <c r="F95" s="488"/>
      <c r="G95" s="489"/>
      <c r="I95" s="150"/>
    </row>
    <row r="96" spans="1:9" s="202" customFormat="1" ht="16.149999999999999" customHeight="1">
      <c r="A96" s="487" t="s">
        <v>149</v>
      </c>
      <c r="B96" s="488"/>
      <c r="C96" s="488"/>
      <c r="D96" s="488"/>
      <c r="E96" s="488"/>
      <c r="F96" s="488"/>
      <c r="G96" s="489"/>
      <c r="I96" s="150"/>
    </row>
    <row r="97" spans="1:8" ht="36" customHeight="1" thickBot="1">
      <c r="A97" s="478" t="s">
        <v>201</v>
      </c>
      <c r="B97" s="479"/>
      <c r="C97" s="479"/>
      <c r="D97" s="479"/>
      <c r="E97" s="479"/>
      <c r="F97" s="479"/>
      <c r="G97" s="480"/>
      <c r="H97" s="202"/>
    </row>
  </sheetData>
  <sheetProtection selectLockedCells="1"/>
  <customSheetViews>
    <customSheetView guid="{9ABB1DDE-6DF1-4AB3-AD0D-30F1E5F0669B}" scale="106" topLeftCell="A92">
      <selection activeCell="F106" sqref="F106"/>
      <pageMargins left="0.9055118110236221" right="0" top="0.55118110236220474" bottom="0.55118110236220474" header="0.31496062992125984" footer="0.31496062992125984"/>
      <pageSetup paperSize="9" orientation="landscape" r:id="rId1"/>
    </customSheetView>
    <customSheetView guid="{C65B2E2E-A291-4FF7-9C65-107B865F5522}" scale="106" topLeftCell="A82">
      <selection activeCell="L94" sqref="L94"/>
      <pageMargins left="0.9055118110236221" right="0" top="0.55118110236220474" bottom="0.55118110236220474" header="0.31496062992125984" footer="0.31496062992125984"/>
      <pageSetup paperSize="9" orientation="landscape" r:id="rId2"/>
    </customSheetView>
  </customSheetViews>
  <mergeCells count="46">
    <mergeCell ref="A97:G97"/>
    <mergeCell ref="A90:G90"/>
    <mergeCell ref="A84:G84"/>
    <mergeCell ref="A85:G85"/>
    <mergeCell ref="A94:G94"/>
    <mergeCell ref="A95:G95"/>
    <mergeCell ref="A91:G91"/>
    <mergeCell ref="A71:G71"/>
    <mergeCell ref="A96:G96"/>
    <mergeCell ref="A87:G87"/>
    <mergeCell ref="A86:G86"/>
    <mergeCell ref="A88:G88"/>
    <mergeCell ref="A92:G92"/>
    <mergeCell ref="A89:G89"/>
    <mergeCell ref="A79:G79"/>
    <mergeCell ref="A75:G75"/>
    <mergeCell ref="A76:G76"/>
    <mergeCell ref="A73:G73"/>
    <mergeCell ref="A72:G72"/>
    <mergeCell ref="A77:G77"/>
    <mergeCell ref="A70:G70"/>
    <mergeCell ref="A83:G83"/>
    <mergeCell ref="A78:G78"/>
    <mergeCell ref="A68:G68"/>
    <mergeCell ref="A69:G69"/>
    <mergeCell ref="A93:G93"/>
    <mergeCell ref="A74:G74"/>
    <mergeCell ref="A82:G82"/>
    <mergeCell ref="A81:G81"/>
    <mergeCell ref="A80:G80"/>
    <mergeCell ref="A9:A20"/>
    <mergeCell ref="A4:G4"/>
    <mergeCell ref="A43:H43"/>
    <mergeCell ref="A59:H59"/>
    <mergeCell ref="A50:H50"/>
    <mergeCell ref="B57:E57"/>
    <mergeCell ref="G22:G29"/>
    <mergeCell ref="G31:G39"/>
    <mergeCell ref="A66:C66"/>
    <mergeCell ref="A67:G67"/>
    <mergeCell ref="D1:G1"/>
    <mergeCell ref="D2:G2"/>
    <mergeCell ref="A22:A29"/>
    <mergeCell ref="A31:A39"/>
    <mergeCell ref="A6:G6"/>
    <mergeCell ref="G9:G20"/>
  </mergeCells>
  <phoneticPr fontId="28" type="noConversion"/>
  <pageMargins left="0.9055118110236221" right="0" top="0.55118110236220474" bottom="0.55118110236220474" header="0.31496062992125984" footer="0.31496062992125984"/>
  <pageSetup paperSize="9" orientation="landscape" r:id="rId3"/>
  <ignoredErrors>
    <ignoredError sqref="D48 G49:H49 D64 F65:G65" formulaRange="1"/>
  </ignoredErrors>
  <legacyDrawing r:id="rId4"/>
</worksheet>
</file>

<file path=xl/worksheets/sheet2.xml><?xml version="1.0" encoding="utf-8"?>
<worksheet xmlns="http://schemas.openxmlformats.org/spreadsheetml/2006/main" xmlns:r="http://schemas.openxmlformats.org/officeDocument/2006/relationships">
  <sheetPr>
    <pageSetUpPr fitToPage="1"/>
  </sheetPr>
  <dimension ref="A2:R105"/>
  <sheetViews>
    <sheetView tabSelected="1" workbookViewId="0">
      <selection activeCell="T25" sqref="T25"/>
    </sheetView>
  </sheetViews>
  <sheetFormatPr defaultRowHeight="12.75"/>
  <cols>
    <col min="1" max="1" width="8" style="12" customWidth="1"/>
    <col min="2" max="2" width="7.28515625" style="124" customWidth="1"/>
    <col min="3" max="3" width="14.42578125" style="13" customWidth="1"/>
    <col min="4" max="4" width="15.85546875" style="14" customWidth="1"/>
    <col min="5" max="5" width="11.42578125" style="14" customWidth="1"/>
    <col min="6" max="6" width="10.28515625" style="14" customWidth="1"/>
    <col min="7" max="7" width="11.85546875" style="14" customWidth="1"/>
    <col min="8" max="8" width="9.28515625" style="124" customWidth="1"/>
    <col min="9" max="9" width="14.85546875" style="124" customWidth="1"/>
    <col min="10" max="10" width="13.5703125" style="124" customWidth="1"/>
    <col min="11" max="11" width="11.5703125" style="124" customWidth="1"/>
    <col min="12" max="12" width="11.85546875" style="124" customWidth="1"/>
    <col min="13" max="13" width="12" style="124" customWidth="1"/>
    <col min="14" max="14" width="12.5703125" style="124" customWidth="1"/>
    <col min="15" max="15" width="11.28515625" style="124" customWidth="1"/>
    <col min="16" max="16" width="10.140625" style="124" customWidth="1"/>
    <col min="17" max="17" width="8.85546875" style="124" customWidth="1"/>
    <col min="18" max="16384" width="9.140625" style="13"/>
  </cols>
  <sheetData>
    <row r="2" spans="1:17">
      <c r="M2" s="529"/>
      <c r="N2" s="529"/>
      <c r="O2" s="529"/>
      <c r="P2" s="529"/>
    </row>
    <row r="3" spans="1:17">
      <c r="I3" s="530" t="s">
        <v>81</v>
      </c>
      <c r="J3" s="530"/>
      <c r="K3" s="530"/>
      <c r="L3" s="530"/>
      <c r="M3" s="530"/>
      <c r="N3" s="530"/>
      <c r="O3" s="530"/>
      <c r="P3" s="530"/>
    </row>
    <row r="4" spans="1:17">
      <c r="M4" s="122"/>
      <c r="N4" s="122"/>
      <c r="O4" s="122"/>
      <c r="P4" s="122"/>
    </row>
    <row r="5" spans="1:17">
      <c r="B5" s="531" t="s">
        <v>0</v>
      </c>
      <c r="C5" s="531"/>
      <c r="D5" s="531"/>
      <c r="E5" s="531"/>
      <c r="F5" s="531"/>
      <c r="G5" s="531"/>
      <c r="H5" s="531"/>
      <c r="I5" s="531"/>
      <c r="J5" s="531"/>
      <c r="K5" s="531"/>
      <c r="L5" s="531"/>
      <c r="M5" s="531"/>
      <c r="N5" s="531"/>
      <c r="O5" s="531"/>
      <c r="P5" s="531"/>
    </row>
    <row r="6" spans="1:17">
      <c r="B6" s="532" t="s">
        <v>63</v>
      </c>
      <c r="C6" s="533"/>
      <c r="D6" s="533"/>
      <c r="E6" s="533"/>
      <c r="F6" s="533"/>
      <c r="G6" s="533"/>
      <c r="H6" s="533"/>
      <c r="I6" s="533"/>
      <c r="J6" s="533"/>
      <c r="K6" s="533"/>
      <c r="L6" s="533"/>
      <c r="M6" s="533"/>
      <c r="N6" s="533"/>
      <c r="O6" s="533"/>
      <c r="P6" s="533"/>
    </row>
    <row r="7" spans="1:17">
      <c r="B7" s="531" t="s">
        <v>202</v>
      </c>
      <c r="C7" s="533"/>
      <c r="D7" s="533"/>
      <c r="E7" s="533"/>
      <c r="F7" s="533"/>
      <c r="G7" s="533"/>
      <c r="H7" s="533"/>
      <c r="I7" s="533"/>
      <c r="J7" s="533"/>
      <c r="K7" s="533"/>
      <c r="L7" s="533"/>
      <c r="M7" s="533"/>
      <c r="N7" s="533"/>
      <c r="O7" s="533"/>
      <c r="P7" s="533"/>
    </row>
    <row r="8" spans="1:17">
      <c r="B8" s="123"/>
      <c r="C8" s="124"/>
      <c r="E8" s="124"/>
      <c r="F8" s="124"/>
      <c r="G8" s="124"/>
    </row>
    <row r="9" spans="1:17" ht="13.5" thickBot="1">
      <c r="A9" s="565" t="s">
        <v>93</v>
      </c>
      <c r="B9" s="565"/>
      <c r="C9" s="565"/>
      <c r="D9" s="565"/>
      <c r="E9" s="565"/>
      <c r="F9" s="565"/>
      <c r="G9" s="565"/>
      <c r="H9" s="565"/>
      <c r="I9" s="565"/>
      <c r="J9" s="15">
        <v>0</v>
      </c>
      <c r="K9" s="16"/>
      <c r="L9" s="16"/>
      <c r="M9" s="16"/>
      <c r="N9" s="16"/>
      <c r="O9" s="16"/>
      <c r="P9" s="17"/>
    </row>
    <row r="10" spans="1:17" ht="13.15" customHeight="1">
      <c r="A10" s="560" t="s">
        <v>22</v>
      </c>
      <c r="B10" s="519" t="s">
        <v>39</v>
      </c>
      <c r="C10" s="537" t="s">
        <v>64</v>
      </c>
      <c r="D10" s="537" t="s">
        <v>65</v>
      </c>
      <c r="E10" s="537" t="s">
        <v>82</v>
      </c>
      <c r="F10" s="537" t="s">
        <v>83</v>
      </c>
      <c r="G10" s="537" t="s">
        <v>90</v>
      </c>
      <c r="H10" s="546" t="s">
        <v>66</v>
      </c>
      <c r="I10" s="547"/>
      <c r="J10" s="547"/>
      <c r="K10" s="547"/>
      <c r="L10" s="547"/>
      <c r="M10" s="547"/>
      <c r="N10" s="548"/>
      <c r="O10" s="556" t="s">
        <v>67</v>
      </c>
      <c r="P10" s="557"/>
    </row>
    <row r="11" spans="1:17" ht="76.5">
      <c r="A11" s="561"/>
      <c r="B11" s="520"/>
      <c r="C11" s="538"/>
      <c r="D11" s="538"/>
      <c r="E11" s="538"/>
      <c r="F11" s="538"/>
      <c r="G11" s="538"/>
      <c r="H11" s="18" t="s">
        <v>86</v>
      </c>
      <c r="I11" s="18" t="s">
        <v>92</v>
      </c>
      <c r="J11" s="18" t="s">
        <v>87</v>
      </c>
      <c r="K11" s="18" t="s">
        <v>88</v>
      </c>
      <c r="L11" s="18" t="s">
        <v>1</v>
      </c>
      <c r="M11" s="19" t="s">
        <v>2</v>
      </c>
      <c r="N11" s="18" t="s">
        <v>89</v>
      </c>
      <c r="O11" s="558"/>
      <c r="P11" s="559"/>
    </row>
    <row r="12" spans="1:17" s="23" customFormat="1" ht="63.6" customHeight="1">
      <c r="A12" s="561"/>
      <c r="B12" s="520"/>
      <c r="C12" s="538"/>
      <c r="D12" s="538"/>
      <c r="E12" s="538"/>
      <c r="F12" s="539"/>
      <c r="G12" s="539"/>
      <c r="H12" s="20" t="s">
        <v>68</v>
      </c>
      <c r="I12" s="20" t="s">
        <v>68</v>
      </c>
      <c r="J12" s="20" t="s">
        <v>68</v>
      </c>
      <c r="K12" s="20" t="s">
        <v>69</v>
      </c>
      <c r="L12" s="20" t="s">
        <v>29</v>
      </c>
      <c r="M12" s="21" t="s">
        <v>91</v>
      </c>
      <c r="N12" s="20" t="s">
        <v>68</v>
      </c>
      <c r="O12" s="20" t="s">
        <v>84</v>
      </c>
      <c r="P12" s="22" t="s">
        <v>85</v>
      </c>
      <c r="Q12" s="123"/>
    </row>
    <row r="13" spans="1:17" s="209" customFormat="1" ht="13.5" thickBot="1">
      <c r="A13" s="205">
        <v>1</v>
      </c>
      <c r="B13" s="206">
        <v>2</v>
      </c>
      <c r="C13" s="206">
        <v>3</v>
      </c>
      <c r="D13" s="206">
        <v>4</v>
      </c>
      <c r="E13" s="206">
        <v>5</v>
      </c>
      <c r="F13" s="206">
        <v>6</v>
      </c>
      <c r="G13" s="206">
        <v>7</v>
      </c>
      <c r="H13" s="206">
        <v>8</v>
      </c>
      <c r="I13" s="206">
        <v>9</v>
      </c>
      <c r="J13" s="206">
        <v>10</v>
      </c>
      <c r="K13" s="206">
        <v>11</v>
      </c>
      <c r="L13" s="206">
        <v>12</v>
      </c>
      <c r="M13" s="207">
        <v>12.1</v>
      </c>
      <c r="N13" s="206">
        <v>13</v>
      </c>
      <c r="O13" s="206">
        <v>14</v>
      </c>
      <c r="P13" s="208">
        <v>15</v>
      </c>
    </row>
    <row r="14" spans="1:17" s="23" customFormat="1" ht="13.15" customHeight="1">
      <c r="A14" s="540" t="s">
        <v>3</v>
      </c>
      <c r="B14" s="541"/>
      <c r="C14" s="541"/>
      <c r="D14" s="541"/>
      <c r="E14" s="541"/>
      <c r="F14" s="541"/>
      <c r="G14" s="541"/>
      <c r="H14" s="541"/>
      <c r="I14" s="541"/>
      <c r="J14" s="541"/>
      <c r="K14" s="541"/>
      <c r="L14" s="541"/>
      <c r="M14" s="541"/>
      <c r="N14" s="541"/>
      <c r="O14" s="541"/>
      <c r="P14" s="542"/>
      <c r="Q14" s="123"/>
    </row>
    <row r="15" spans="1:17" s="23" customFormat="1" ht="13.9" customHeight="1" thickBot="1">
      <c r="A15" s="543" t="s">
        <v>4</v>
      </c>
      <c r="B15" s="544"/>
      <c r="C15" s="544"/>
      <c r="D15" s="544"/>
      <c r="E15" s="544"/>
      <c r="F15" s="544"/>
      <c r="G15" s="544"/>
      <c r="H15" s="544"/>
      <c r="I15" s="544"/>
      <c r="J15" s="544"/>
      <c r="K15" s="544"/>
      <c r="L15" s="544"/>
      <c r="M15" s="544"/>
      <c r="N15" s="544"/>
      <c r="O15" s="544"/>
      <c r="P15" s="545"/>
      <c r="Q15" s="123"/>
    </row>
    <row r="16" spans="1:17" ht="30" customHeight="1">
      <c r="A16" s="523" t="s">
        <v>115</v>
      </c>
      <c r="B16" s="24">
        <v>1</v>
      </c>
      <c r="C16" s="80" t="s">
        <v>70</v>
      </c>
      <c r="D16" s="25">
        <v>0</v>
      </c>
      <c r="E16" s="47">
        <v>0</v>
      </c>
      <c r="F16" s="66">
        <v>0</v>
      </c>
      <c r="G16" s="50">
        <f>E16*F16</f>
        <v>0</v>
      </c>
      <c r="H16" s="53">
        <f>D16*E16</f>
        <v>0</v>
      </c>
      <c r="I16" s="53">
        <f>H16/12</f>
        <v>0</v>
      </c>
      <c r="J16" s="53">
        <f>H16*$J$9</f>
        <v>0</v>
      </c>
      <c r="K16" s="53">
        <f>H16+I16+J16</f>
        <v>0</v>
      </c>
      <c r="L16" s="54">
        <v>0.2409</v>
      </c>
      <c r="M16" s="55">
        <f>K16*L16</f>
        <v>0</v>
      </c>
      <c r="N16" s="53">
        <v>0</v>
      </c>
      <c r="O16" s="53">
        <f>N16+M16+K16</f>
        <v>0</v>
      </c>
      <c r="P16" s="62">
        <f>O16*F16</f>
        <v>0</v>
      </c>
    </row>
    <row r="17" spans="1:16" ht="33.6" customHeight="1">
      <c r="A17" s="524"/>
      <c r="B17" s="26">
        <v>2</v>
      </c>
      <c r="C17" s="81"/>
      <c r="D17" s="27">
        <v>0</v>
      </c>
      <c r="E17" s="48">
        <v>0</v>
      </c>
      <c r="F17" s="67">
        <v>0</v>
      </c>
      <c r="G17" s="51">
        <f>E17*F17</f>
        <v>0</v>
      </c>
      <c r="H17" s="56">
        <f>D17*E17</f>
        <v>0</v>
      </c>
      <c r="I17" s="56">
        <f t="shared" ref="I17:I26" si="0">H17/12</f>
        <v>0</v>
      </c>
      <c r="J17" s="56">
        <f>H17*$J$9</f>
        <v>0</v>
      </c>
      <c r="K17" s="56">
        <f t="shared" ref="K17:K26" si="1">H17+I17+J17</f>
        <v>0</v>
      </c>
      <c r="L17" s="57">
        <v>0.2409</v>
      </c>
      <c r="M17" s="58">
        <f t="shared" ref="M17:M26" si="2">K17*L17</f>
        <v>0</v>
      </c>
      <c r="N17" s="56">
        <v>0</v>
      </c>
      <c r="O17" s="56">
        <f t="shared" ref="O17:O26" si="3">N17+M17+K17</f>
        <v>0</v>
      </c>
      <c r="P17" s="63">
        <f>O17*F17</f>
        <v>0</v>
      </c>
    </row>
    <row r="18" spans="1:16" ht="30.6" customHeight="1" thickBot="1">
      <c r="A18" s="525"/>
      <c r="B18" s="28" t="s">
        <v>94</v>
      </c>
      <c r="C18" s="82"/>
      <c r="D18" s="29">
        <v>0</v>
      </c>
      <c r="E18" s="49">
        <v>0</v>
      </c>
      <c r="F18" s="68">
        <v>0</v>
      </c>
      <c r="G18" s="52">
        <f>E18*F18</f>
        <v>0</v>
      </c>
      <c r="H18" s="59">
        <f>D18*E18</f>
        <v>0</v>
      </c>
      <c r="I18" s="59">
        <f t="shared" si="0"/>
        <v>0</v>
      </c>
      <c r="J18" s="59">
        <f>H18*$J$9</f>
        <v>0</v>
      </c>
      <c r="K18" s="59">
        <f t="shared" si="1"/>
        <v>0</v>
      </c>
      <c r="L18" s="60">
        <v>0.2409</v>
      </c>
      <c r="M18" s="61">
        <f t="shared" si="2"/>
        <v>0</v>
      </c>
      <c r="N18" s="59">
        <v>0</v>
      </c>
      <c r="O18" s="59">
        <f t="shared" si="3"/>
        <v>0</v>
      </c>
      <c r="P18" s="64">
        <f>O18*F18</f>
        <v>0</v>
      </c>
    </row>
    <row r="19" spans="1:16" ht="13.5" thickBot="1">
      <c r="A19" s="70"/>
      <c r="B19" s="31"/>
      <c r="C19" s="71"/>
      <c r="D19" s="32"/>
      <c r="E19" s="72"/>
      <c r="F19" s="72"/>
      <c r="G19" s="69">
        <f>SUM(G16:G18)</f>
        <v>0</v>
      </c>
      <c r="H19" s="33"/>
      <c r="I19" s="33"/>
      <c r="J19" s="33"/>
      <c r="K19" s="33"/>
      <c r="L19" s="34"/>
      <c r="M19" s="35"/>
      <c r="N19" s="33"/>
      <c r="O19" s="73"/>
      <c r="P19" s="74">
        <f>SUM(P16:P18)</f>
        <v>0</v>
      </c>
    </row>
    <row r="20" spans="1:16" ht="27.6" customHeight="1">
      <c r="A20" s="523" t="s">
        <v>117</v>
      </c>
      <c r="B20" s="24">
        <v>1</v>
      </c>
      <c r="C20" s="80" t="s">
        <v>71</v>
      </c>
      <c r="D20" s="25">
        <v>0</v>
      </c>
      <c r="E20" s="47">
        <v>0</v>
      </c>
      <c r="F20" s="66">
        <v>0</v>
      </c>
      <c r="G20" s="50">
        <f>E20*F20</f>
        <v>0</v>
      </c>
      <c r="H20" s="53">
        <f>D20*E20</f>
        <v>0</v>
      </c>
      <c r="I20" s="53">
        <f>H20/12</f>
        <v>0</v>
      </c>
      <c r="J20" s="53">
        <f>H20*$J$9</f>
        <v>0</v>
      </c>
      <c r="K20" s="53">
        <f>H20+I20+J20</f>
        <v>0</v>
      </c>
      <c r="L20" s="54">
        <v>0.2409</v>
      </c>
      <c r="M20" s="55">
        <f>K20*L20</f>
        <v>0</v>
      </c>
      <c r="N20" s="53">
        <v>0</v>
      </c>
      <c r="O20" s="53">
        <f t="shared" si="3"/>
        <v>0</v>
      </c>
      <c r="P20" s="62">
        <f>O20*F20</f>
        <v>0</v>
      </c>
    </row>
    <row r="21" spans="1:16" ht="27" customHeight="1">
      <c r="A21" s="524"/>
      <c r="B21" s="26">
        <v>2</v>
      </c>
      <c r="C21" s="81"/>
      <c r="D21" s="27">
        <v>0</v>
      </c>
      <c r="E21" s="48">
        <v>0</v>
      </c>
      <c r="F21" s="67">
        <v>0</v>
      </c>
      <c r="G21" s="51">
        <f>E21*F21</f>
        <v>0</v>
      </c>
      <c r="H21" s="56">
        <f>D21*E21</f>
        <v>0</v>
      </c>
      <c r="I21" s="56">
        <f t="shared" si="0"/>
        <v>0</v>
      </c>
      <c r="J21" s="56">
        <f>H21*$J$9</f>
        <v>0</v>
      </c>
      <c r="K21" s="56">
        <f t="shared" si="1"/>
        <v>0</v>
      </c>
      <c r="L21" s="57">
        <v>0.2409</v>
      </c>
      <c r="M21" s="58">
        <f>K21*L21</f>
        <v>0</v>
      </c>
      <c r="N21" s="56">
        <v>0</v>
      </c>
      <c r="O21" s="56">
        <f t="shared" si="3"/>
        <v>0</v>
      </c>
      <c r="P21" s="63">
        <f>O21*F21</f>
        <v>0</v>
      </c>
    </row>
    <row r="22" spans="1:16" ht="27.6" customHeight="1" thickBot="1">
      <c r="A22" s="525"/>
      <c r="B22" s="28" t="s">
        <v>98</v>
      </c>
      <c r="C22" s="82"/>
      <c r="D22" s="29">
        <v>0</v>
      </c>
      <c r="E22" s="49">
        <v>0</v>
      </c>
      <c r="F22" s="68">
        <v>0</v>
      </c>
      <c r="G22" s="52">
        <f>E22*F22</f>
        <v>0</v>
      </c>
      <c r="H22" s="59">
        <f>D22*E22</f>
        <v>0</v>
      </c>
      <c r="I22" s="59">
        <f t="shared" si="0"/>
        <v>0</v>
      </c>
      <c r="J22" s="59">
        <f>H22*$J$9</f>
        <v>0</v>
      </c>
      <c r="K22" s="59">
        <f t="shared" si="1"/>
        <v>0</v>
      </c>
      <c r="L22" s="60">
        <v>0.2409</v>
      </c>
      <c r="M22" s="61">
        <f>K22*L22</f>
        <v>0</v>
      </c>
      <c r="N22" s="59">
        <v>0</v>
      </c>
      <c r="O22" s="59">
        <f t="shared" si="3"/>
        <v>0</v>
      </c>
      <c r="P22" s="64">
        <f>O22*F22</f>
        <v>0</v>
      </c>
    </row>
    <row r="23" spans="1:16" ht="13.5" thickBot="1">
      <c r="A23" s="30"/>
      <c r="B23" s="31"/>
      <c r="C23" s="71"/>
      <c r="D23" s="32"/>
      <c r="E23" s="75"/>
      <c r="F23" s="72"/>
      <c r="G23" s="69">
        <f>SUM(G20:G22)</f>
        <v>0</v>
      </c>
      <c r="H23" s="33"/>
      <c r="I23" s="33"/>
      <c r="J23" s="33"/>
      <c r="K23" s="33"/>
      <c r="L23" s="34"/>
      <c r="M23" s="35"/>
      <c r="N23" s="33"/>
      <c r="O23" s="76"/>
      <c r="P23" s="74">
        <f>SUM(P20:P22)</f>
        <v>0</v>
      </c>
    </row>
    <row r="24" spans="1:16" ht="31.15" customHeight="1">
      <c r="A24" s="523" t="s">
        <v>118</v>
      </c>
      <c r="B24" s="24">
        <v>1</v>
      </c>
      <c r="C24" s="80" t="str">
        <f>$C$16</f>
        <v xml:space="preserve">Apkopēja </v>
      </c>
      <c r="D24" s="25">
        <v>0</v>
      </c>
      <c r="E24" s="47">
        <v>0</v>
      </c>
      <c r="F24" s="66">
        <v>0</v>
      </c>
      <c r="G24" s="50">
        <f>E24*F24</f>
        <v>0</v>
      </c>
      <c r="H24" s="53">
        <f>D24*E24</f>
        <v>0</v>
      </c>
      <c r="I24" s="53">
        <f t="shared" si="0"/>
        <v>0</v>
      </c>
      <c r="J24" s="53">
        <f>H24*$J$9</f>
        <v>0</v>
      </c>
      <c r="K24" s="53">
        <f t="shared" si="1"/>
        <v>0</v>
      </c>
      <c r="L24" s="54">
        <v>0.2409</v>
      </c>
      <c r="M24" s="55">
        <f t="shared" si="2"/>
        <v>0</v>
      </c>
      <c r="N24" s="53">
        <v>0</v>
      </c>
      <c r="O24" s="53">
        <f t="shared" si="3"/>
        <v>0</v>
      </c>
      <c r="P24" s="62">
        <f>O24*F24</f>
        <v>0</v>
      </c>
    </row>
    <row r="25" spans="1:16" ht="28.9" customHeight="1">
      <c r="A25" s="524"/>
      <c r="B25" s="26">
        <v>2</v>
      </c>
      <c r="C25" s="81"/>
      <c r="D25" s="27">
        <v>0</v>
      </c>
      <c r="E25" s="48">
        <v>0</v>
      </c>
      <c r="F25" s="67">
        <v>0</v>
      </c>
      <c r="G25" s="51">
        <f>E25*F25</f>
        <v>0</v>
      </c>
      <c r="H25" s="56">
        <f>D25*E25</f>
        <v>0</v>
      </c>
      <c r="I25" s="56">
        <f t="shared" si="0"/>
        <v>0</v>
      </c>
      <c r="J25" s="56">
        <f>H25*$J$9</f>
        <v>0</v>
      </c>
      <c r="K25" s="56">
        <f t="shared" si="1"/>
        <v>0</v>
      </c>
      <c r="L25" s="57">
        <v>0.2409</v>
      </c>
      <c r="M25" s="58">
        <f t="shared" si="2"/>
        <v>0</v>
      </c>
      <c r="N25" s="56">
        <v>0</v>
      </c>
      <c r="O25" s="56">
        <f t="shared" si="3"/>
        <v>0</v>
      </c>
      <c r="P25" s="63">
        <f>O25*F25</f>
        <v>0</v>
      </c>
    </row>
    <row r="26" spans="1:16" ht="32.450000000000003" customHeight="1" thickBot="1">
      <c r="A26" s="525"/>
      <c r="B26" s="28" t="s">
        <v>98</v>
      </c>
      <c r="C26" s="82"/>
      <c r="D26" s="29">
        <v>0</v>
      </c>
      <c r="E26" s="49">
        <v>0</v>
      </c>
      <c r="F26" s="68">
        <v>0</v>
      </c>
      <c r="G26" s="52">
        <f>E26*F26</f>
        <v>0</v>
      </c>
      <c r="H26" s="59">
        <f>D26*E26</f>
        <v>0</v>
      </c>
      <c r="I26" s="59">
        <f t="shared" si="0"/>
        <v>0</v>
      </c>
      <c r="J26" s="59">
        <f>H26*$J$9</f>
        <v>0</v>
      </c>
      <c r="K26" s="59">
        <f t="shared" si="1"/>
        <v>0</v>
      </c>
      <c r="L26" s="60">
        <v>0.2409</v>
      </c>
      <c r="M26" s="61">
        <f t="shared" si="2"/>
        <v>0</v>
      </c>
      <c r="N26" s="59">
        <v>0</v>
      </c>
      <c r="O26" s="59">
        <f t="shared" si="3"/>
        <v>0</v>
      </c>
      <c r="P26" s="64">
        <f>O26*F26</f>
        <v>0</v>
      </c>
    </row>
    <row r="27" spans="1:16" ht="13.5" thickBot="1">
      <c r="A27" s="30"/>
      <c r="B27" s="31"/>
      <c r="C27" s="71"/>
      <c r="D27" s="32"/>
      <c r="E27" s="75"/>
      <c r="F27" s="75"/>
      <c r="G27" s="69">
        <f>SUM(G24:G26)</f>
        <v>0</v>
      </c>
      <c r="H27" s="33"/>
      <c r="I27" s="33"/>
      <c r="J27" s="33"/>
      <c r="K27" s="33"/>
      <c r="L27" s="34"/>
      <c r="M27" s="35"/>
      <c r="N27" s="33"/>
      <c r="O27" s="73"/>
      <c r="P27" s="83">
        <f>SUM(P24:P26)</f>
        <v>0</v>
      </c>
    </row>
    <row r="28" spans="1:16" ht="27.75" customHeight="1">
      <c r="A28" s="562" t="s">
        <v>126</v>
      </c>
      <c r="B28" s="563"/>
      <c r="C28" s="563"/>
      <c r="D28" s="563"/>
      <c r="E28" s="563"/>
      <c r="F28" s="564"/>
      <c r="G28" s="140">
        <f>SUM(G19,G23,G27)</f>
        <v>0</v>
      </c>
      <c r="H28" s="141"/>
      <c r="I28" s="141"/>
      <c r="J28" s="141"/>
      <c r="K28" s="141"/>
      <c r="L28" s="142"/>
      <c r="M28" s="143"/>
      <c r="N28" s="141"/>
      <c r="O28" s="141"/>
      <c r="P28" s="139">
        <f>SUM(P19,P23,P27)</f>
        <v>0</v>
      </c>
    </row>
    <row r="29" spans="1:16" ht="13.5" thickBot="1">
      <c r="A29" s="549" t="s">
        <v>127</v>
      </c>
      <c r="B29" s="550"/>
      <c r="C29" s="550"/>
      <c r="D29" s="550"/>
      <c r="E29" s="210" t="e">
        <f>P28/G28</f>
        <v>#DIV/0!</v>
      </c>
      <c r="F29" s="506"/>
      <c r="G29" s="506"/>
      <c r="H29" s="506"/>
      <c r="I29" s="506"/>
      <c r="J29" s="506"/>
      <c r="K29" s="506"/>
      <c r="L29" s="506"/>
      <c r="M29" s="506"/>
      <c r="N29" s="506"/>
      <c r="O29" s="506"/>
      <c r="P29" s="507"/>
    </row>
    <row r="30" spans="1:16" ht="13.5" thickBot="1">
      <c r="A30" s="534" t="s">
        <v>73</v>
      </c>
      <c r="B30" s="535"/>
      <c r="C30" s="535"/>
      <c r="D30" s="536"/>
      <c r="E30" s="39"/>
      <c r="F30" s="39"/>
      <c r="G30" s="39"/>
      <c r="H30" s="40"/>
      <c r="I30" s="40"/>
      <c r="J30" s="40"/>
      <c r="K30" s="40"/>
      <c r="L30" s="41"/>
      <c r="M30" s="87"/>
      <c r="N30" s="40"/>
      <c r="O30" s="40"/>
      <c r="P30" s="42"/>
    </row>
    <row r="31" spans="1:16" ht="31.9" customHeight="1">
      <c r="A31" s="523" t="s">
        <v>115</v>
      </c>
      <c r="B31" s="24">
        <v>1</v>
      </c>
      <c r="C31" s="36" t="s">
        <v>74</v>
      </c>
      <c r="D31" s="25">
        <v>0</v>
      </c>
      <c r="E31" s="91">
        <v>0</v>
      </c>
      <c r="F31" s="88">
        <v>0</v>
      </c>
      <c r="G31" s="93">
        <f>E31*F31</f>
        <v>0</v>
      </c>
      <c r="H31" s="53">
        <f>D31*E31</f>
        <v>0</v>
      </c>
      <c r="I31" s="53">
        <f>H31/12</f>
        <v>0</v>
      </c>
      <c r="J31" s="53">
        <f>H31*$J$9</f>
        <v>0</v>
      </c>
      <c r="K31" s="53">
        <f>H31+I31+J31</f>
        <v>0</v>
      </c>
      <c r="L31" s="54">
        <v>0.2409</v>
      </c>
      <c r="M31" s="55">
        <f>K31*L31</f>
        <v>0</v>
      </c>
      <c r="N31" s="53">
        <v>0</v>
      </c>
      <c r="O31" s="53">
        <f>N31+M31+K31</f>
        <v>0</v>
      </c>
      <c r="P31" s="62">
        <f>O31*F31</f>
        <v>0</v>
      </c>
    </row>
    <row r="32" spans="1:16" ht="31.15" customHeight="1">
      <c r="A32" s="524"/>
      <c r="B32" s="26">
        <v>2</v>
      </c>
      <c r="C32" s="37"/>
      <c r="D32" s="27">
        <v>0</v>
      </c>
      <c r="E32" s="65">
        <v>0</v>
      </c>
      <c r="F32" s="89">
        <v>0</v>
      </c>
      <c r="G32" s="94">
        <f>E32*F32</f>
        <v>0</v>
      </c>
      <c r="H32" s="56">
        <f>D32*E32</f>
        <v>0</v>
      </c>
      <c r="I32" s="56">
        <f>H32/12</f>
        <v>0</v>
      </c>
      <c r="J32" s="56">
        <f>H32*$J$9</f>
        <v>0</v>
      </c>
      <c r="K32" s="56">
        <f>H32+I32+J32</f>
        <v>0</v>
      </c>
      <c r="L32" s="57">
        <v>0.2409</v>
      </c>
      <c r="M32" s="58">
        <f>K32*L32</f>
        <v>0</v>
      </c>
      <c r="N32" s="56">
        <v>0</v>
      </c>
      <c r="O32" s="56">
        <f>N32+M32+K32</f>
        <v>0</v>
      </c>
      <c r="P32" s="63">
        <f>O32*F32</f>
        <v>0</v>
      </c>
    </row>
    <row r="33" spans="1:18" ht="13.5" thickBot="1">
      <c r="A33" s="30"/>
      <c r="B33" s="31"/>
      <c r="C33" s="71"/>
      <c r="D33" s="32"/>
      <c r="E33" s="95"/>
      <c r="F33" s="96"/>
      <c r="G33" s="97">
        <f>SUM(G31:G32)</f>
        <v>0</v>
      </c>
      <c r="H33" s="33"/>
      <c r="I33" s="33"/>
      <c r="J33" s="112"/>
      <c r="K33" s="33"/>
      <c r="L33" s="125"/>
      <c r="M33" s="35"/>
      <c r="N33" s="33"/>
      <c r="O33" s="76"/>
      <c r="P33" s="74">
        <f>SUM(P31:P32)</f>
        <v>0</v>
      </c>
    </row>
    <row r="34" spans="1:18" ht="61.5" customHeight="1">
      <c r="A34" s="121" t="s">
        <v>118</v>
      </c>
      <c r="B34" s="24">
        <v>1</v>
      </c>
      <c r="C34" s="36" t="s">
        <v>75</v>
      </c>
      <c r="D34" s="25">
        <v>0</v>
      </c>
      <c r="E34" s="91">
        <v>0</v>
      </c>
      <c r="F34" s="88">
        <v>0</v>
      </c>
      <c r="G34" s="93">
        <f>E34*F34</f>
        <v>0</v>
      </c>
      <c r="H34" s="53">
        <f>D34*E34</f>
        <v>0</v>
      </c>
      <c r="I34" s="53">
        <f>H34/12</f>
        <v>0</v>
      </c>
      <c r="J34" s="53">
        <f>H34*$J$9</f>
        <v>0</v>
      </c>
      <c r="K34" s="53">
        <f>H34+I34+J34</f>
        <v>0</v>
      </c>
      <c r="L34" s="113">
        <v>0.2409</v>
      </c>
      <c r="M34" s="55">
        <f>K34*L34</f>
        <v>0</v>
      </c>
      <c r="N34" s="53">
        <v>0</v>
      </c>
      <c r="O34" s="53">
        <f>N34+M34+K34</f>
        <v>0</v>
      </c>
      <c r="P34" s="62">
        <f>O34*F34</f>
        <v>0</v>
      </c>
    </row>
    <row r="35" spans="1:18" ht="13.9" customHeight="1" thickBot="1">
      <c r="A35" s="30"/>
      <c r="B35" s="31"/>
      <c r="C35" s="71"/>
      <c r="D35" s="32"/>
      <c r="E35" s="95"/>
      <c r="F35" s="96"/>
      <c r="G35" s="97">
        <f>SUM(G34:G34)</f>
        <v>0</v>
      </c>
      <c r="H35" s="33"/>
      <c r="I35" s="33"/>
      <c r="J35" s="112"/>
      <c r="K35" s="33"/>
      <c r="L35" s="144"/>
      <c r="M35" s="35"/>
      <c r="N35" s="33"/>
      <c r="O35" s="84"/>
      <c r="P35" s="83">
        <f>SUM(P34:P34)</f>
        <v>0</v>
      </c>
    </row>
    <row r="36" spans="1:18">
      <c r="A36" s="551" t="s">
        <v>76</v>
      </c>
      <c r="B36" s="552"/>
      <c r="C36" s="552"/>
      <c r="D36" s="552"/>
      <c r="E36" s="135"/>
      <c r="F36" s="136"/>
      <c r="G36" s="145">
        <f>SUM(G33,G35)</f>
        <v>0</v>
      </c>
      <c r="H36" s="145"/>
      <c r="I36" s="145"/>
      <c r="J36" s="145"/>
      <c r="K36" s="145"/>
      <c r="L36" s="145"/>
      <c r="M36" s="145"/>
      <c r="N36" s="145"/>
      <c r="O36" s="145"/>
      <c r="P36" s="146">
        <f>SUM(P33,P35)</f>
        <v>0</v>
      </c>
      <c r="R36" s="13" t="s">
        <v>72</v>
      </c>
    </row>
    <row r="37" spans="1:18" ht="13.5" thickBot="1">
      <c r="A37" s="549" t="s">
        <v>127</v>
      </c>
      <c r="B37" s="550"/>
      <c r="C37" s="550"/>
      <c r="D37" s="550"/>
      <c r="E37" s="211" t="e">
        <f>P36/G36</f>
        <v>#DIV/0!</v>
      </c>
      <c r="F37" s="508"/>
      <c r="G37" s="508"/>
      <c r="H37" s="508"/>
      <c r="I37" s="508"/>
      <c r="J37" s="508"/>
      <c r="K37" s="508"/>
      <c r="L37" s="508"/>
      <c r="M37" s="508"/>
      <c r="N37" s="508"/>
      <c r="O37" s="508"/>
      <c r="P37" s="509"/>
    </row>
    <row r="38" spans="1:18" ht="13.5" thickBot="1">
      <c r="A38" s="514" t="s">
        <v>5</v>
      </c>
      <c r="B38" s="515"/>
      <c r="C38" s="515"/>
      <c r="D38" s="515"/>
      <c r="E38" s="515"/>
      <c r="F38" s="127"/>
      <c r="G38" s="127"/>
      <c r="H38" s="128"/>
      <c r="I38" s="128"/>
      <c r="J38" s="128"/>
      <c r="K38" s="128"/>
      <c r="L38" s="128"/>
      <c r="M38" s="128"/>
      <c r="N38" s="128"/>
      <c r="O38" s="129"/>
      <c r="P38" s="130"/>
      <c r="R38" s="13" t="s">
        <v>72</v>
      </c>
    </row>
    <row r="39" spans="1:18" ht="26.45" customHeight="1">
      <c r="A39" s="523" t="s">
        <v>115</v>
      </c>
      <c r="B39" s="77">
        <v>1</v>
      </c>
      <c r="C39" s="36" t="s">
        <v>77</v>
      </c>
      <c r="D39" s="25">
        <v>0</v>
      </c>
      <c r="E39" s="98">
        <v>0</v>
      </c>
      <c r="F39" s="99">
        <v>0</v>
      </c>
      <c r="G39" s="50">
        <f>E39*F39</f>
        <v>0</v>
      </c>
      <c r="H39" s="91">
        <f t="shared" ref="H39:H49" si="4">D39*E39</f>
        <v>0</v>
      </c>
      <c r="I39" s="91">
        <f t="shared" ref="I39:I49" si="5">H39/12</f>
        <v>0</v>
      </c>
      <c r="J39" s="91">
        <f>H39*$J$9</f>
        <v>0</v>
      </c>
      <c r="K39" s="91">
        <f t="shared" ref="K39:K49" si="6">H39+I39+J39</f>
        <v>0</v>
      </c>
      <c r="L39" s="54">
        <v>0.2409</v>
      </c>
      <c r="M39" s="55">
        <f>K39*L39</f>
        <v>0</v>
      </c>
      <c r="N39" s="91">
        <v>0</v>
      </c>
      <c r="O39" s="91">
        <f>N39+M39+K39</f>
        <v>0</v>
      </c>
      <c r="P39" s="62">
        <f>O39*F39</f>
        <v>0</v>
      </c>
    </row>
    <row r="40" spans="1:18" ht="27.6" customHeight="1">
      <c r="A40" s="524"/>
      <c r="B40" s="78">
        <v>2</v>
      </c>
      <c r="C40" s="37"/>
      <c r="D40" s="27">
        <v>0</v>
      </c>
      <c r="E40" s="100">
        <v>0</v>
      </c>
      <c r="F40" s="101">
        <v>0</v>
      </c>
      <c r="G40" s="51">
        <f>E40*F40</f>
        <v>0</v>
      </c>
      <c r="H40" s="65">
        <f t="shared" si="4"/>
        <v>0</v>
      </c>
      <c r="I40" s="65">
        <f t="shared" si="5"/>
        <v>0</v>
      </c>
      <c r="J40" s="65">
        <f t="shared" ref="J40:J48" si="7">H40*$J$9</f>
        <v>0</v>
      </c>
      <c r="K40" s="65">
        <f t="shared" si="6"/>
        <v>0</v>
      </c>
      <c r="L40" s="57">
        <v>0.2409</v>
      </c>
      <c r="M40" s="58">
        <f t="shared" ref="M40:M49" si="8">K40*L40</f>
        <v>0</v>
      </c>
      <c r="N40" s="65">
        <v>0</v>
      </c>
      <c r="O40" s="65">
        <f>N40+M40+K40</f>
        <v>0</v>
      </c>
      <c r="P40" s="63">
        <f>O40*F40</f>
        <v>0</v>
      </c>
    </row>
    <row r="41" spans="1:18" ht="26.45" customHeight="1" thickBot="1">
      <c r="A41" s="525"/>
      <c r="B41" s="79" t="s">
        <v>98</v>
      </c>
      <c r="C41" s="38"/>
      <c r="D41" s="29">
        <v>0</v>
      </c>
      <c r="E41" s="102">
        <v>0</v>
      </c>
      <c r="F41" s="103">
        <v>0</v>
      </c>
      <c r="G41" s="52">
        <f>E41*F41</f>
        <v>0</v>
      </c>
      <c r="H41" s="92">
        <f t="shared" si="4"/>
        <v>0</v>
      </c>
      <c r="I41" s="92">
        <f t="shared" si="5"/>
        <v>0</v>
      </c>
      <c r="J41" s="92">
        <f t="shared" si="7"/>
        <v>0</v>
      </c>
      <c r="K41" s="92">
        <f t="shared" si="6"/>
        <v>0</v>
      </c>
      <c r="L41" s="60">
        <v>0.2409</v>
      </c>
      <c r="M41" s="61">
        <f t="shared" si="8"/>
        <v>0</v>
      </c>
      <c r="N41" s="92">
        <v>0</v>
      </c>
      <c r="O41" s="92">
        <f>N41+M41+K41</f>
        <v>0</v>
      </c>
      <c r="P41" s="64">
        <f>O41*F41</f>
        <v>0</v>
      </c>
      <c r="R41" s="13" t="s">
        <v>72</v>
      </c>
    </row>
    <row r="42" spans="1:18" ht="22.5" customHeight="1" thickBot="1">
      <c r="A42" s="30"/>
      <c r="B42" s="104"/>
      <c r="C42" s="71"/>
      <c r="D42" s="32"/>
      <c r="E42" s="105"/>
      <c r="F42" s="106"/>
      <c r="G42" s="69">
        <f>SUM(G39:G41)</f>
        <v>0</v>
      </c>
      <c r="H42" s="107"/>
      <c r="I42" s="107"/>
      <c r="J42" s="95"/>
      <c r="K42" s="107"/>
      <c r="L42" s="108"/>
      <c r="M42" s="35"/>
      <c r="N42" s="107"/>
      <c r="O42" s="109"/>
      <c r="P42" s="83">
        <f>SUM(P39:P41)</f>
        <v>0</v>
      </c>
    </row>
    <row r="43" spans="1:18" ht="25.5" customHeight="1">
      <c r="A43" s="523" t="s">
        <v>117</v>
      </c>
      <c r="B43" s="77">
        <v>1</v>
      </c>
      <c r="C43" s="36" t="s">
        <v>77</v>
      </c>
      <c r="D43" s="25">
        <v>0</v>
      </c>
      <c r="E43" s="98">
        <v>0</v>
      </c>
      <c r="F43" s="99">
        <v>0</v>
      </c>
      <c r="G43" s="50">
        <f>E43*F43</f>
        <v>0</v>
      </c>
      <c r="H43" s="91">
        <f t="shared" si="4"/>
        <v>0</v>
      </c>
      <c r="I43" s="91">
        <f t="shared" si="5"/>
        <v>0</v>
      </c>
      <c r="J43" s="91">
        <f t="shared" si="7"/>
        <v>0</v>
      </c>
      <c r="K43" s="91">
        <f t="shared" si="6"/>
        <v>0</v>
      </c>
      <c r="L43" s="54">
        <v>0.2409</v>
      </c>
      <c r="M43" s="55">
        <f t="shared" si="8"/>
        <v>0</v>
      </c>
      <c r="N43" s="91">
        <v>0</v>
      </c>
      <c r="O43" s="91">
        <f t="shared" ref="O43:O48" si="9">N43+M43+K43</f>
        <v>0</v>
      </c>
      <c r="P43" s="62">
        <f>O43*F43</f>
        <v>0</v>
      </c>
      <c r="R43" s="13" t="s">
        <v>72</v>
      </c>
    </row>
    <row r="44" spans="1:18" ht="24" customHeight="1">
      <c r="A44" s="524"/>
      <c r="B44" s="78">
        <v>2</v>
      </c>
      <c r="C44" s="37"/>
      <c r="D44" s="27">
        <v>0</v>
      </c>
      <c r="E44" s="100">
        <v>0</v>
      </c>
      <c r="F44" s="101">
        <v>0</v>
      </c>
      <c r="G44" s="51">
        <f>E44*F44</f>
        <v>0</v>
      </c>
      <c r="H44" s="65">
        <f t="shared" si="4"/>
        <v>0</v>
      </c>
      <c r="I44" s="65">
        <f t="shared" si="5"/>
        <v>0</v>
      </c>
      <c r="J44" s="65">
        <f t="shared" si="7"/>
        <v>0</v>
      </c>
      <c r="K44" s="65">
        <f t="shared" si="6"/>
        <v>0</v>
      </c>
      <c r="L44" s="57">
        <v>0.2409</v>
      </c>
      <c r="M44" s="58">
        <f t="shared" si="8"/>
        <v>0</v>
      </c>
      <c r="N44" s="65">
        <v>0</v>
      </c>
      <c r="O44" s="65">
        <f t="shared" si="9"/>
        <v>0</v>
      </c>
      <c r="P44" s="63">
        <f>O44*F44</f>
        <v>0</v>
      </c>
      <c r="R44" s="13" t="s">
        <v>72</v>
      </c>
    </row>
    <row r="45" spans="1:18" ht="25.15" customHeight="1" thickBot="1">
      <c r="A45" s="525"/>
      <c r="B45" s="79" t="s">
        <v>98</v>
      </c>
      <c r="C45" s="38"/>
      <c r="D45" s="29">
        <v>0</v>
      </c>
      <c r="E45" s="102">
        <v>0</v>
      </c>
      <c r="F45" s="103">
        <v>0</v>
      </c>
      <c r="G45" s="52">
        <f>E45*F45</f>
        <v>0</v>
      </c>
      <c r="H45" s="92">
        <f t="shared" si="4"/>
        <v>0</v>
      </c>
      <c r="I45" s="92">
        <f t="shared" si="5"/>
        <v>0</v>
      </c>
      <c r="J45" s="92">
        <f t="shared" si="7"/>
        <v>0</v>
      </c>
      <c r="K45" s="92">
        <f t="shared" si="6"/>
        <v>0</v>
      </c>
      <c r="L45" s="60">
        <v>0.2409</v>
      </c>
      <c r="M45" s="61">
        <f t="shared" si="8"/>
        <v>0</v>
      </c>
      <c r="N45" s="92">
        <v>0</v>
      </c>
      <c r="O45" s="92">
        <f t="shared" si="9"/>
        <v>0</v>
      </c>
      <c r="P45" s="64">
        <f>O45*F45</f>
        <v>0</v>
      </c>
      <c r="R45" s="13" t="s">
        <v>72</v>
      </c>
    </row>
    <row r="46" spans="1:18" ht="25.15" customHeight="1" thickBot="1">
      <c r="A46" s="30"/>
      <c r="B46" s="104"/>
      <c r="C46" s="71"/>
      <c r="D46" s="32"/>
      <c r="E46" s="105"/>
      <c r="F46" s="106"/>
      <c r="G46" s="69">
        <f>SUM(G43:G45)</f>
        <v>0</v>
      </c>
      <c r="H46" s="107"/>
      <c r="I46" s="107"/>
      <c r="J46" s="95"/>
      <c r="K46" s="107"/>
      <c r="L46" s="108"/>
      <c r="M46" s="35"/>
      <c r="N46" s="107"/>
      <c r="O46" s="109"/>
      <c r="P46" s="83">
        <f>SUM(P43:P45)</f>
        <v>0</v>
      </c>
    </row>
    <row r="47" spans="1:18" ht="25.15" customHeight="1">
      <c r="A47" s="523" t="s">
        <v>118</v>
      </c>
      <c r="B47" s="77">
        <v>1</v>
      </c>
      <c r="C47" s="80" t="s">
        <v>78</v>
      </c>
      <c r="D47" s="25">
        <v>0</v>
      </c>
      <c r="E47" s="98">
        <v>0</v>
      </c>
      <c r="F47" s="99">
        <v>0</v>
      </c>
      <c r="G47" s="50">
        <f>E47*F47</f>
        <v>0</v>
      </c>
      <c r="H47" s="91">
        <f t="shared" si="4"/>
        <v>0</v>
      </c>
      <c r="I47" s="91">
        <f t="shared" si="5"/>
        <v>0</v>
      </c>
      <c r="J47" s="91">
        <f t="shared" si="7"/>
        <v>0</v>
      </c>
      <c r="K47" s="91">
        <f t="shared" si="6"/>
        <v>0</v>
      </c>
      <c r="L47" s="54">
        <v>0.2409</v>
      </c>
      <c r="M47" s="55">
        <f t="shared" si="8"/>
        <v>0</v>
      </c>
      <c r="N47" s="91">
        <v>0</v>
      </c>
      <c r="O47" s="91">
        <f t="shared" si="9"/>
        <v>0</v>
      </c>
      <c r="P47" s="62">
        <f>O47*F47</f>
        <v>0</v>
      </c>
      <c r="R47" s="13" t="s">
        <v>72</v>
      </c>
    </row>
    <row r="48" spans="1:18" ht="24" customHeight="1">
      <c r="A48" s="524"/>
      <c r="B48" s="78">
        <v>2</v>
      </c>
      <c r="C48" s="81"/>
      <c r="D48" s="27">
        <v>0</v>
      </c>
      <c r="E48" s="100">
        <v>0</v>
      </c>
      <c r="F48" s="101">
        <v>0</v>
      </c>
      <c r="G48" s="51">
        <f>E48*F48</f>
        <v>0</v>
      </c>
      <c r="H48" s="65">
        <f t="shared" si="4"/>
        <v>0</v>
      </c>
      <c r="I48" s="65">
        <f t="shared" si="5"/>
        <v>0</v>
      </c>
      <c r="J48" s="65">
        <f t="shared" si="7"/>
        <v>0</v>
      </c>
      <c r="K48" s="65">
        <f t="shared" si="6"/>
        <v>0</v>
      </c>
      <c r="L48" s="57">
        <v>0.2409</v>
      </c>
      <c r="M48" s="58">
        <f t="shared" si="8"/>
        <v>0</v>
      </c>
      <c r="N48" s="65">
        <v>0</v>
      </c>
      <c r="O48" s="65">
        <f t="shared" si="9"/>
        <v>0</v>
      </c>
      <c r="P48" s="63">
        <f>O48*F48</f>
        <v>0</v>
      </c>
      <c r="R48" s="13" t="s">
        <v>72</v>
      </c>
    </row>
    <row r="49" spans="1:18" ht="24.6" customHeight="1" thickBot="1">
      <c r="A49" s="525"/>
      <c r="B49" s="79" t="s">
        <v>98</v>
      </c>
      <c r="C49" s="82"/>
      <c r="D49" s="29">
        <v>0</v>
      </c>
      <c r="E49" s="102">
        <v>0</v>
      </c>
      <c r="F49" s="103">
        <v>0</v>
      </c>
      <c r="G49" s="52">
        <f>E49*F49</f>
        <v>0</v>
      </c>
      <c r="H49" s="92">
        <f t="shared" si="4"/>
        <v>0</v>
      </c>
      <c r="I49" s="92">
        <f t="shared" si="5"/>
        <v>0</v>
      </c>
      <c r="J49" s="92">
        <f>H49*$J$9</f>
        <v>0</v>
      </c>
      <c r="K49" s="92">
        <f t="shared" si="6"/>
        <v>0</v>
      </c>
      <c r="L49" s="60">
        <v>0.2409</v>
      </c>
      <c r="M49" s="61">
        <f t="shared" si="8"/>
        <v>0</v>
      </c>
      <c r="N49" s="92">
        <v>0</v>
      </c>
      <c r="O49" s="92">
        <f>N49+M49+K49</f>
        <v>0</v>
      </c>
      <c r="P49" s="64">
        <f>O49*F49</f>
        <v>0</v>
      </c>
      <c r="R49" s="13" t="s">
        <v>72</v>
      </c>
    </row>
    <row r="50" spans="1:18" ht="21" customHeight="1" thickBot="1">
      <c r="A50" s="85"/>
      <c r="B50" s="133"/>
      <c r="C50" s="118"/>
      <c r="D50" s="43"/>
      <c r="E50" s="114"/>
      <c r="F50" s="115"/>
      <c r="G50" s="86">
        <f>SUM(G47:G49)</f>
        <v>0</v>
      </c>
      <c r="H50" s="119"/>
      <c r="I50" s="119"/>
      <c r="J50" s="116"/>
      <c r="K50" s="119"/>
      <c r="L50" s="120"/>
      <c r="M50" s="44"/>
      <c r="N50" s="119"/>
      <c r="O50" s="134"/>
      <c r="P50" s="117">
        <f>SUM(P47:P49)</f>
        <v>0</v>
      </c>
    </row>
    <row r="51" spans="1:18">
      <c r="A51" s="512" t="s">
        <v>79</v>
      </c>
      <c r="B51" s="513"/>
      <c r="C51" s="513"/>
      <c r="D51" s="513"/>
      <c r="E51" s="135"/>
      <c r="F51" s="136"/>
      <c r="G51" s="137">
        <f>SUM(G42,G46,G50,)</f>
        <v>0</v>
      </c>
      <c r="H51" s="138"/>
      <c r="I51" s="138"/>
      <c r="J51" s="138"/>
      <c r="K51" s="138"/>
      <c r="L51" s="138"/>
      <c r="M51" s="138"/>
      <c r="N51" s="138"/>
      <c r="O51" s="138"/>
      <c r="P51" s="139">
        <f>SUM(P42,P46,P50,)</f>
        <v>0</v>
      </c>
      <c r="R51" s="13" t="s">
        <v>72</v>
      </c>
    </row>
    <row r="52" spans="1:18" ht="13.5" thickBot="1">
      <c r="A52" s="549" t="s">
        <v>127</v>
      </c>
      <c r="B52" s="550"/>
      <c r="C52" s="550"/>
      <c r="D52" s="550"/>
      <c r="E52" s="211" t="e">
        <f>P51/G51</f>
        <v>#DIV/0!</v>
      </c>
      <c r="F52" s="508"/>
      <c r="G52" s="508"/>
      <c r="H52" s="508"/>
      <c r="I52" s="508"/>
      <c r="J52" s="508"/>
      <c r="K52" s="508"/>
      <c r="L52" s="508"/>
      <c r="M52" s="508"/>
      <c r="N52" s="508"/>
      <c r="O52" s="508"/>
      <c r="P52" s="509"/>
    </row>
    <row r="53" spans="1:18" ht="13.5" thickBot="1">
      <c r="A53" s="514" t="s">
        <v>6</v>
      </c>
      <c r="B53" s="515"/>
      <c r="C53" s="515"/>
      <c r="D53" s="515"/>
      <c r="E53" s="515"/>
      <c r="F53" s="126"/>
      <c r="G53" s="127"/>
      <c r="H53" s="128"/>
      <c r="I53" s="128"/>
      <c r="J53" s="128"/>
      <c r="K53" s="128"/>
      <c r="L53" s="128"/>
      <c r="M53" s="128"/>
      <c r="N53" s="128"/>
      <c r="O53" s="129"/>
      <c r="P53" s="130"/>
      <c r="R53" s="13" t="s">
        <v>72</v>
      </c>
    </row>
    <row r="54" spans="1:18" ht="23.25" customHeight="1">
      <c r="A54" s="523" t="s">
        <v>115</v>
      </c>
      <c r="B54" s="77">
        <v>1</v>
      </c>
      <c r="C54" s="36" t="s">
        <v>113</v>
      </c>
      <c r="D54" s="25">
        <v>0</v>
      </c>
      <c r="E54" s="91">
        <v>0</v>
      </c>
      <c r="F54" s="88">
        <v>0</v>
      </c>
      <c r="G54" s="50">
        <f>E54*F54</f>
        <v>0</v>
      </c>
      <c r="H54" s="91">
        <f t="shared" ref="H54:H60" si="10">D54*E54</f>
        <v>0</v>
      </c>
      <c r="I54" s="91">
        <f t="shared" ref="I54:I60" si="11">H54/12</f>
        <v>0</v>
      </c>
      <c r="J54" s="91">
        <f>H54*$J$9</f>
        <v>0</v>
      </c>
      <c r="K54" s="91">
        <f t="shared" ref="K54:K60" si="12">H54+I54+J54</f>
        <v>0</v>
      </c>
      <c r="L54" s="54">
        <v>0.2409</v>
      </c>
      <c r="M54" s="55">
        <f>K54*L54</f>
        <v>0</v>
      </c>
      <c r="N54" s="91">
        <v>0</v>
      </c>
      <c r="O54" s="91">
        <f t="shared" ref="O54:O60" si="13">N54+M54+K54</f>
        <v>0</v>
      </c>
      <c r="P54" s="62">
        <f>O54*F54</f>
        <v>0</v>
      </c>
      <c r="R54" s="13" t="s">
        <v>72</v>
      </c>
    </row>
    <row r="55" spans="1:18" ht="21" customHeight="1">
      <c r="A55" s="524"/>
      <c r="B55" s="78">
        <v>2</v>
      </c>
      <c r="C55" s="37"/>
      <c r="D55" s="27">
        <v>0</v>
      </c>
      <c r="E55" s="65">
        <v>0</v>
      </c>
      <c r="F55" s="89">
        <v>0</v>
      </c>
      <c r="G55" s="51">
        <f>E55*F55</f>
        <v>0</v>
      </c>
      <c r="H55" s="65">
        <f t="shared" si="10"/>
        <v>0</v>
      </c>
      <c r="I55" s="65">
        <f t="shared" si="11"/>
        <v>0</v>
      </c>
      <c r="J55" s="65">
        <f t="shared" ref="J55:J60" si="14">H55*$J$9</f>
        <v>0</v>
      </c>
      <c r="K55" s="65">
        <f t="shared" si="12"/>
        <v>0</v>
      </c>
      <c r="L55" s="57">
        <v>0.2409</v>
      </c>
      <c r="M55" s="58">
        <f t="shared" ref="M55:M60" si="15">K55*L55</f>
        <v>0</v>
      </c>
      <c r="N55" s="65">
        <v>0</v>
      </c>
      <c r="O55" s="65">
        <f t="shared" si="13"/>
        <v>0</v>
      </c>
      <c r="P55" s="63">
        <f>O55*F55</f>
        <v>0</v>
      </c>
      <c r="R55" s="13" t="s">
        <v>72</v>
      </c>
    </row>
    <row r="56" spans="1:18" ht="22.5" customHeight="1" thickBot="1">
      <c r="A56" s="525"/>
      <c r="B56" s="79" t="s">
        <v>98</v>
      </c>
      <c r="C56" s="38"/>
      <c r="D56" s="29">
        <v>0</v>
      </c>
      <c r="E56" s="92">
        <v>0</v>
      </c>
      <c r="F56" s="90">
        <v>0</v>
      </c>
      <c r="G56" s="52">
        <f>E56*F56</f>
        <v>0</v>
      </c>
      <c r="H56" s="92">
        <f t="shared" si="10"/>
        <v>0</v>
      </c>
      <c r="I56" s="92">
        <f t="shared" si="11"/>
        <v>0</v>
      </c>
      <c r="J56" s="92">
        <f t="shared" si="14"/>
        <v>0</v>
      </c>
      <c r="K56" s="92">
        <f t="shared" si="12"/>
        <v>0</v>
      </c>
      <c r="L56" s="60">
        <v>0.2409</v>
      </c>
      <c r="M56" s="61">
        <f t="shared" si="15"/>
        <v>0</v>
      </c>
      <c r="N56" s="92">
        <v>0</v>
      </c>
      <c r="O56" s="92">
        <f>N56+M56+K56</f>
        <v>0</v>
      </c>
      <c r="P56" s="64">
        <f>O56*F56</f>
        <v>0</v>
      </c>
      <c r="R56" s="13" t="s">
        <v>72</v>
      </c>
    </row>
    <row r="57" spans="1:18" ht="22.5" customHeight="1" thickBot="1">
      <c r="A57" s="30"/>
      <c r="B57" s="104"/>
      <c r="C57" s="71"/>
      <c r="D57" s="32"/>
      <c r="E57" s="95"/>
      <c r="F57" s="96"/>
      <c r="G57" s="69">
        <f>SUM(G54:G56)</f>
        <v>0</v>
      </c>
      <c r="H57" s="107"/>
      <c r="I57" s="107"/>
      <c r="J57" s="95"/>
      <c r="K57" s="107"/>
      <c r="L57" s="108"/>
      <c r="M57" s="35"/>
      <c r="N57" s="107"/>
      <c r="O57" s="109"/>
      <c r="P57" s="83">
        <f>SUM(P54:P56)</f>
        <v>0</v>
      </c>
    </row>
    <row r="58" spans="1:18" ht="27.75" customHeight="1">
      <c r="A58" s="523" t="s">
        <v>118</v>
      </c>
      <c r="B58" s="77">
        <v>1</v>
      </c>
      <c r="C58" s="36" t="s">
        <v>113</v>
      </c>
      <c r="D58" s="25">
        <v>0</v>
      </c>
      <c r="E58" s="91">
        <v>0</v>
      </c>
      <c r="F58" s="88">
        <v>0</v>
      </c>
      <c r="G58" s="50">
        <f>E58*F58</f>
        <v>0</v>
      </c>
      <c r="H58" s="91">
        <f t="shared" si="10"/>
        <v>0</v>
      </c>
      <c r="I58" s="91">
        <f t="shared" si="11"/>
        <v>0</v>
      </c>
      <c r="J58" s="91">
        <f t="shared" si="14"/>
        <v>0</v>
      </c>
      <c r="K58" s="91">
        <f t="shared" si="12"/>
        <v>0</v>
      </c>
      <c r="L58" s="54">
        <v>0.2409</v>
      </c>
      <c r="M58" s="55">
        <f t="shared" si="15"/>
        <v>0</v>
      </c>
      <c r="N58" s="91">
        <v>0</v>
      </c>
      <c r="O58" s="91">
        <f t="shared" si="13"/>
        <v>0</v>
      </c>
      <c r="P58" s="62">
        <f>O58*F58</f>
        <v>0</v>
      </c>
      <c r="R58" s="13" t="s">
        <v>72</v>
      </c>
    </row>
    <row r="59" spans="1:18" ht="22.5" customHeight="1">
      <c r="A59" s="524"/>
      <c r="B59" s="78">
        <v>2</v>
      </c>
      <c r="C59" s="37"/>
      <c r="D59" s="27">
        <v>0</v>
      </c>
      <c r="E59" s="65">
        <v>0</v>
      </c>
      <c r="F59" s="89">
        <v>0</v>
      </c>
      <c r="G59" s="51">
        <f>E59*F59</f>
        <v>0</v>
      </c>
      <c r="H59" s="65">
        <f t="shared" si="10"/>
        <v>0</v>
      </c>
      <c r="I59" s="65">
        <f t="shared" si="11"/>
        <v>0</v>
      </c>
      <c r="J59" s="65">
        <f t="shared" si="14"/>
        <v>0</v>
      </c>
      <c r="K59" s="65">
        <f t="shared" si="12"/>
        <v>0</v>
      </c>
      <c r="L59" s="57">
        <v>0.2409</v>
      </c>
      <c r="M59" s="58">
        <f t="shared" si="15"/>
        <v>0</v>
      </c>
      <c r="N59" s="65">
        <v>0</v>
      </c>
      <c r="O59" s="65">
        <f t="shared" si="13"/>
        <v>0</v>
      </c>
      <c r="P59" s="63">
        <f>O59*F59</f>
        <v>0</v>
      </c>
    </row>
    <row r="60" spans="1:18" ht="23.25" customHeight="1" thickBot="1">
      <c r="A60" s="525"/>
      <c r="B60" s="79" t="s">
        <v>98</v>
      </c>
      <c r="C60" s="38"/>
      <c r="D60" s="29">
        <v>0</v>
      </c>
      <c r="E60" s="92">
        <v>0</v>
      </c>
      <c r="F60" s="90">
        <v>0</v>
      </c>
      <c r="G60" s="52">
        <f>E60*F60</f>
        <v>0</v>
      </c>
      <c r="H60" s="92">
        <f t="shared" si="10"/>
        <v>0</v>
      </c>
      <c r="I60" s="92">
        <f t="shared" si="11"/>
        <v>0</v>
      </c>
      <c r="J60" s="92">
        <f t="shared" si="14"/>
        <v>0</v>
      </c>
      <c r="K60" s="92">
        <f t="shared" si="12"/>
        <v>0</v>
      </c>
      <c r="L60" s="60">
        <v>0.2409</v>
      </c>
      <c r="M60" s="61">
        <f t="shared" si="15"/>
        <v>0</v>
      </c>
      <c r="N60" s="92">
        <v>0</v>
      </c>
      <c r="O60" s="92">
        <f t="shared" si="13"/>
        <v>0</v>
      </c>
      <c r="P60" s="64">
        <f>O60*F60</f>
        <v>0</v>
      </c>
    </row>
    <row r="61" spans="1:18" ht="23.25" customHeight="1" thickBot="1">
      <c r="A61" s="346"/>
      <c r="B61" s="347"/>
      <c r="C61" s="348"/>
      <c r="D61" s="349"/>
      <c r="E61" s="350"/>
      <c r="F61" s="351"/>
      <c r="G61" s="352">
        <f>SUM(G58:G60)</f>
        <v>0</v>
      </c>
      <c r="H61" s="353"/>
      <c r="I61" s="353"/>
      <c r="J61" s="350"/>
      <c r="K61" s="353"/>
      <c r="L61" s="354"/>
      <c r="M61" s="355"/>
      <c r="N61" s="353"/>
      <c r="O61" s="356"/>
      <c r="P61" s="357">
        <f>SUM(P58:P60)</f>
        <v>0</v>
      </c>
    </row>
    <row r="62" spans="1:18" ht="13.5" thickBot="1">
      <c r="A62" s="553" t="s">
        <v>80</v>
      </c>
      <c r="B62" s="554"/>
      <c r="C62" s="554"/>
      <c r="D62" s="554"/>
      <c r="E62" s="554"/>
      <c r="F62" s="555"/>
      <c r="G62" s="110">
        <f>SUM(G57,G61,)</f>
        <v>0</v>
      </c>
      <c r="H62" s="46"/>
      <c r="I62" s="46"/>
      <c r="J62" s="46"/>
      <c r="K62" s="46"/>
      <c r="L62" s="46"/>
      <c r="M62" s="46"/>
      <c r="N62" s="46"/>
      <c r="O62" s="46"/>
      <c r="P62" s="111">
        <f>SUM(P57,P61,)</f>
        <v>0</v>
      </c>
    </row>
    <row r="63" spans="1:18" ht="13.5" thickBot="1">
      <c r="A63" s="516" t="s">
        <v>127</v>
      </c>
      <c r="B63" s="517"/>
      <c r="C63" s="517"/>
      <c r="D63" s="518"/>
      <c r="E63" s="212" t="e">
        <f>P62/G62</f>
        <v>#DIV/0!</v>
      </c>
      <c r="F63" s="510"/>
      <c r="G63" s="510"/>
      <c r="H63" s="510"/>
      <c r="I63" s="510"/>
      <c r="J63" s="510"/>
      <c r="K63" s="510"/>
      <c r="L63" s="510"/>
      <c r="M63" s="510"/>
      <c r="N63" s="510"/>
      <c r="O63" s="510"/>
      <c r="P63" s="511"/>
    </row>
    <row r="64" spans="1:18" ht="13.5" thickBot="1">
      <c r="A64" s="521" t="s">
        <v>116</v>
      </c>
      <c r="B64" s="522"/>
      <c r="C64" s="522"/>
      <c r="D64" s="522"/>
      <c r="E64" s="522"/>
      <c r="F64" s="131"/>
      <c r="G64" s="131"/>
      <c r="H64" s="132"/>
      <c r="I64" s="132"/>
      <c r="J64" s="132"/>
      <c r="K64" s="132"/>
      <c r="L64" s="132"/>
      <c r="M64" s="132"/>
      <c r="N64" s="132"/>
      <c r="O64" s="132"/>
      <c r="P64" s="132"/>
    </row>
    <row r="65" spans="1:16" ht="29.25" customHeight="1">
      <c r="A65" s="523" t="s">
        <v>97</v>
      </c>
      <c r="B65" s="77">
        <v>1</v>
      </c>
      <c r="C65" s="36" t="s">
        <v>96</v>
      </c>
      <c r="D65" s="25">
        <v>0</v>
      </c>
      <c r="E65" s="98">
        <v>0</v>
      </c>
      <c r="F65" s="99">
        <v>0</v>
      </c>
      <c r="G65" s="50">
        <f>E65*F65</f>
        <v>0</v>
      </c>
      <c r="H65" s="91">
        <f>D65*E65</f>
        <v>0</v>
      </c>
      <c r="I65" s="91">
        <f>H65/12</f>
        <v>0</v>
      </c>
      <c r="J65" s="91">
        <f>H65*$J$9</f>
        <v>0</v>
      </c>
      <c r="K65" s="91">
        <f>H65+I65+J65</f>
        <v>0</v>
      </c>
      <c r="L65" s="54">
        <v>0.2409</v>
      </c>
      <c r="M65" s="55">
        <f>K65*L65</f>
        <v>0</v>
      </c>
      <c r="N65" s="91">
        <v>0</v>
      </c>
      <c r="O65" s="91">
        <f>N65+M65+K65</f>
        <v>0</v>
      </c>
      <c r="P65" s="62">
        <f>O65*F65</f>
        <v>0</v>
      </c>
    </row>
    <row r="66" spans="1:16" ht="30.75" customHeight="1">
      <c r="A66" s="524"/>
      <c r="B66" s="78">
        <v>2</v>
      </c>
      <c r="C66" s="37"/>
      <c r="D66" s="27">
        <v>0</v>
      </c>
      <c r="E66" s="100">
        <v>0</v>
      </c>
      <c r="F66" s="101">
        <v>0</v>
      </c>
      <c r="G66" s="51">
        <f>E66*F66</f>
        <v>0</v>
      </c>
      <c r="H66" s="65">
        <f>D66*E66</f>
        <v>0</v>
      </c>
      <c r="I66" s="65">
        <f>H66/12</f>
        <v>0</v>
      </c>
      <c r="J66" s="65">
        <f>H66*$J$9</f>
        <v>0</v>
      </c>
      <c r="K66" s="65">
        <f>H66+I66+J66</f>
        <v>0</v>
      </c>
      <c r="L66" s="57">
        <v>0.2409</v>
      </c>
      <c r="M66" s="58">
        <f>K66*L66</f>
        <v>0</v>
      </c>
      <c r="N66" s="65">
        <v>0</v>
      </c>
      <c r="O66" s="65">
        <f>N66+M66+K66</f>
        <v>0</v>
      </c>
      <c r="P66" s="63">
        <f>O66*F66</f>
        <v>0</v>
      </c>
    </row>
    <row r="67" spans="1:16" ht="28.5" customHeight="1" thickBot="1">
      <c r="A67" s="525"/>
      <c r="B67" s="79" t="s">
        <v>98</v>
      </c>
      <c r="C67" s="38"/>
      <c r="D67" s="29">
        <v>0</v>
      </c>
      <c r="E67" s="102">
        <v>0</v>
      </c>
      <c r="F67" s="103">
        <v>0</v>
      </c>
      <c r="G67" s="52">
        <f>E67*F67</f>
        <v>0</v>
      </c>
      <c r="H67" s="92">
        <f>D67*E67</f>
        <v>0</v>
      </c>
      <c r="I67" s="92">
        <f>H67/12</f>
        <v>0</v>
      </c>
      <c r="J67" s="92">
        <f>H67*$J$9</f>
        <v>0</v>
      </c>
      <c r="K67" s="92">
        <f>H67+I67+J67</f>
        <v>0</v>
      </c>
      <c r="L67" s="60">
        <v>0.2409</v>
      </c>
      <c r="M67" s="61">
        <f>K67*L67</f>
        <v>0</v>
      </c>
      <c r="N67" s="92">
        <v>0</v>
      </c>
      <c r="O67" s="92">
        <f>N67+M67+K67</f>
        <v>0</v>
      </c>
      <c r="P67" s="64">
        <f>O67*F67</f>
        <v>0</v>
      </c>
    </row>
    <row r="68" spans="1:16" ht="13.5" thickBot="1">
      <c r="A68" s="526" t="s">
        <v>103</v>
      </c>
      <c r="B68" s="527"/>
      <c r="C68" s="527"/>
      <c r="D68" s="527"/>
      <c r="E68" s="45"/>
      <c r="F68" s="45"/>
      <c r="G68" s="110">
        <f>SUM(G65:G67)</f>
        <v>0</v>
      </c>
      <c r="H68" s="46"/>
      <c r="I68" s="46"/>
      <c r="J68" s="46"/>
      <c r="K68" s="46"/>
      <c r="L68" s="46"/>
      <c r="M68" s="46"/>
      <c r="N68" s="46"/>
      <c r="O68" s="46"/>
      <c r="P68" s="111">
        <f>SUM(P65:P67)</f>
        <v>0</v>
      </c>
    </row>
    <row r="69" spans="1:16" ht="13.5" thickBot="1">
      <c r="A69" s="516" t="s">
        <v>127</v>
      </c>
      <c r="B69" s="517"/>
      <c r="C69" s="517"/>
      <c r="D69" s="518"/>
      <c r="E69" s="212" t="e">
        <f>P68/G68</f>
        <v>#DIV/0!</v>
      </c>
      <c r="F69" s="510"/>
      <c r="G69" s="510"/>
      <c r="H69" s="510"/>
      <c r="I69" s="510"/>
      <c r="J69" s="510"/>
      <c r="K69" s="510"/>
      <c r="L69" s="510"/>
      <c r="M69" s="510"/>
      <c r="N69" s="510"/>
      <c r="O69" s="510"/>
      <c r="P69" s="511"/>
    </row>
    <row r="70" spans="1:16" ht="24.75" customHeight="1">
      <c r="A70" s="452" t="s">
        <v>27</v>
      </c>
      <c r="B70" s="452"/>
      <c r="C70" s="452"/>
      <c r="D70" s="452"/>
      <c r="E70" s="452"/>
      <c r="F70" s="452"/>
      <c r="G70" s="452"/>
      <c r="H70" s="452"/>
      <c r="I70" s="452"/>
      <c r="J70" s="452"/>
      <c r="K70" s="452"/>
      <c r="L70" s="452"/>
      <c r="M70" s="452"/>
      <c r="N70" s="452"/>
      <c r="O70" s="452"/>
      <c r="P70" s="358"/>
    </row>
    <row r="71" spans="1:16">
      <c r="A71" s="505" t="s">
        <v>151</v>
      </c>
      <c r="B71" s="505"/>
      <c r="C71" s="505"/>
      <c r="D71" s="505"/>
      <c r="E71" s="505"/>
      <c r="F71" s="505"/>
      <c r="G71" s="505"/>
      <c r="H71" s="505"/>
      <c r="I71" s="505"/>
      <c r="J71" s="505"/>
      <c r="K71" s="505"/>
      <c r="L71" s="505"/>
      <c r="M71" s="505"/>
      <c r="N71" s="505"/>
      <c r="O71" s="505"/>
      <c r="P71" s="505"/>
    </row>
    <row r="72" spans="1:16">
      <c r="A72" s="505" t="s">
        <v>152</v>
      </c>
      <c r="B72" s="505"/>
      <c r="C72" s="505"/>
      <c r="D72" s="505"/>
      <c r="E72" s="505"/>
      <c r="F72" s="505"/>
      <c r="G72" s="505"/>
      <c r="H72" s="505"/>
      <c r="I72" s="505"/>
      <c r="J72" s="505"/>
      <c r="K72" s="505"/>
      <c r="L72" s="505"/>
      <c r="M72" s="505"/>
      <c r="N72" s="505"/>
      <c r="O72" s="505"/>
      <c r="P72" s="505"/>
    </row>
    <row r="73" spans="1:16">
      <c r="A73" s="505" t="s">
        <v>153</v>
      </c>
      <c r="B73" s="505"/>
      <c r="C73" s="505"/>
      <c r="D73" s="505"/>
      <c r="E73" s="505"/>
      <c r="F73" s="505"/>
      <c r="G73" s="505"/>
      <c r="H73" s="505"/>
      <c r="I73" s="505"/>
      <c r="J73" s="505"/>
      <c r="K73" s="505"/>
      <c r="L73" s="505"/>
      <c r="M73" s="505"/>
      <c r="N73" s="505"/>
      <c r="O73" s="505"/>
      <c r="P73" s="505"/>
    </row>
    <row r="74" spans="1:16">
      <c r="A74" s="505" t="s">
        <v>154</v>
      </c>
      <c r="B74" s="505"/>
      <c r="C74" s="505"/>
      <c r="D74" s="505"/>
      <c r="E74" s="505"/>
      <c r="F74" s="505"/>
      <c r="G74" s="505"/>
      <c r="H74" s="505"/>
      <c r="I74" s="505"/>
      <c r="J74" s="505"/>
      <c r="K74" s="505"/>
      <c r="L74" s="505"/>
      <c r="M74" s="505"/>
      <c r="N74" s="505"/>
      <c r="O74" s="505"/>
      <c r="P74" s="505"/>
    </row>
    <row r="75" spans="1:16">
      <c r="A75" s="505" t="s">
        <v>155</v>
      </c>
      <c r="B75" s="505"/>
      <c r="C75" s="505"/>
      <c r="D75" s="505"/>
      <c r="E75" s="505"/>
      <c r="F75" s="505"/>
      <c r="G75" s="505"/>
      <c r="H75" s="505"/>
      <c r="I75" s="505"/>
      <c r="J75" s="505"/>
      <c r="K75" s="505"/>
      <c r="L75" s="505"/>
      <c r="M75" s="505"/>
      <c r="N75" s="505"/>
      <c r="O75" s="505"/>
      <c r="P75" s="505"/>
    </row>
    <row r="76" spans="1:16">
      <c r="A76" s="505" t="s">
        <v>156</v>
      </c>
      <c r="B76" s="505"/>
      <c r="C76" s="505"/>
      <c r="D76" s="505"/>
      <c r="E76" s="505"/>
      <c r="F76" s="505"/>
      <c r="G76" s="505"/>
      <c r="H76" s="505"/>
      <c r="I76" s="505"/>
      <c r="J76" s="505"/>
      <c r="K76" s="505"/>
      <c r="L76" s="505"/>
      <c r="M76" s="505"/>
      <c r="N76" s="505"/>
      <c r="O76" s="505"/>
      <c r="P76" s="505"/>
    </row>
    <row r="77" spans="1:16">
      <c r="A77" s="505" t="s">
        <v>157</v>
      </c>
      <c r="B77" s="505"/>
      <c r="C77" s="505"/>
      <c r="D77" s="505"/>
      <c r="E77" s="505"/>
      <c r="F77" s="505"/>
      <c r="G77" s="505"/>
      <c r="H77" s="505"/>
      <c r="I77" s="505"/>
      <c r="J77" s="505"/>
      <c r="K77" s="505"/>
      <c r="L77" s="505"/>
      <c r="M77" s="505"/>
      <c r="N77" s="505"/>
      <c r="O77" s="505"/>
      <c r="P77" s="505"/>
    </row>
    <row r="78" spans="1:16">
      <c r="A78" s="505" t="s">
        <v>158</v>
      </c>
      <c r="B78" s="505"/>
      <c r="C78" s="505"/>
      <c r="D78" s="505"/>
      <c r="E78" s="505"/>
      <c r="F78" s="505"/>
      <c r="G78" s="505"/>
      <c r="H78" s="505"/>
      <c r="I78" s="505"/>
      <c r="J78" s="505"/>
      <c r="K78" s="505"/>
      <c r="L78" s="505"/>
      <c r="M78" s="505"/>
      <c r="N78" s="505"/>
      <c r="O78" s="505"/>
      <c r="P78" s="505"/>
    </row>
    <row r="79" spans="1:16">
      <c r="A79" s="505" t="s">
        <v>159</v>
      </c>
      <c r="B79" s="505"/>
      <c r="C79" s="505"/>
      <c r="D79" s="505"/>
      <c r="E79" s="505"/>
      <c r="F79" s="505"/>
      <c r="G79" s="505"/>
      <c r="H79" s="505"/>
      <c r="I79" s="505"/>
      <c r="J79" s="505"/>
      <c r="K79" s="505"/>
      <c r="L79" s="505"/>
      <c r="M79" s="505"/>
      <c r="N79" s="505"/>
      <c r="O79" s="505"/>
      <c r="P79" s="505"/>
    </row>
    <row r="80" spans="1:16">
      <c r="A80" s="505" t="s">
        <v>160</v>
      </c>
      <c r="B80" s="505"/>
      <c r="C80" s="505"/>
      <c r="D80" s="505"/>
      <c r="E80" s="505"/>
      <c r="F80" s="505"/>
      <c r="G80" s="505"/>
      <c r="H80" s="505"/>
      <c r="I80" s="505"/>
      <c r="J80" s="505"/>
      <c r="K80" s="505"/>
      <c r="L80" s="505"/>
      <c r="M80" s="505"/>
      <c r="N80" s="505"/>
      <c r="O80" s="505"/>
      <c r="P80" s="505"/>
    </row>
    <row r="81" spans="1:16">
      <c r="A81" s="505" t="s">
        <v>161</v>
      </c>
      <c r="B81" s="505"/>
      <c r="C81" s="505"/>
      <c r="D81" s="505"/>
      <c r="E81" s="505"/>
      <c r="F81" s="505"/>
      <c r="G81" s="505"/>
      <c r="H81" s="505"/>
      <c r="I81" s="505"/>
      <c r="J81" s="505"/>
      <c r="K81" s="505"/>
      <c r="L81" s="505"/>
      <c r="M81" s="505"/>
      <c r="N81" s="505"/>
      <c r="O81" s="505"/>
      <c r="P81" s="505"/>
    </row>
    <row r="82" spans="1:16" ht="24.75" customHeight="1">
      <c r="A82" s="528" t="s">
        <v>162</v>
      </c>
      <c r="B82" s="528"/>
      <c r="C82" s="528"/>
      <c r="D82" s="528"/>
      <c r="E82" s="528"/>
      <c r="F82" s="528"/>
      <c r="G82" s="528"/>
      <c r="H82" s="528"/>
      <c r="I82" s="528"/>
      <c r="J82" s="528"/>
      <c r="K82" s="528"/>
      <c r="L82" s="528"/>
      <c r="M82" s="528"/>
      <c r="N82" s="528"/>
      <c r="O82" s="528"/>
      <c r="P82" s="528"/>
    </row>
    <row r="83" spans="1:16">
      <c r="A83" s="505" t="s">
        <v>163</v>
      </c>
      <c r="B83" s="505"/>
      <c r="C83" s="505"/>
      <c r="D83" s="505"/>
      <c r="E83" s="505"/>
      <c r="F83" s="505"/>
      <c r="G83" s="505"/>
      <c r="H83" s="505"/>
      <c r="I83" s="505"/>
      <c r="J83" s="505"/>
      <c r="K83" s="505"/>
      <c r="L83" s="505"/>
      <c r="M83" s="505"/>
      <c r="N83" s="505"/>
      <c r="O83" s="505"/>
      <c r="P83" s="505"/>
    </row>
    <row r="84" spans="1:16">
      <c r="A84" s="505" t="s">
        <v>164</v>
      </c>
      <c r="B84" s="505"/>
      <c r="C84" s="505"/>
      <c r="D84" s="505"/>
      <c r="E84" s="505"/>
      <c r="F84" s="505"/>
      <c r="G84" s="505"/>
      <c r="H84" s="505"/>
      <c r="I84" s="505"/>
      <c r="J84" s="505"/>
      <c r="K84" s="505"/>
      <c r="L84" s="505"/>
      <c r="M84" s="505"/>
      <c r="N84" s="505"/>
      <c r="O84" s="505"/>
      <c r="P84" s="505"/>
    </row>
    <row r="85" spans="1:16">
      <c r="A85" s="505" t="s">
        <v>165</v>
      </c>
      <c r="B85" s="505"/>
      <c r="C85" s="505"/>
      <c r="D85" s="505"/>
      <c r="E85" s="505"/>
      <c r="F85" s="505"/>
      <c r="G85" s="505"/>
      <c r="H85" s="505"/>
      <c r="I85" s="505"/>
      <c r="J85" s="505"/>
      <c r="K85" s="505"/>
      <c r="L85" s="505"/>
      <c r="M85" s="505"/>
      <c r="N85" s="505"/>
      <c r="O85" s="505"/>
      <c r="P85" s="505"/>
    </row>
    <row r="86" spans="1:16">
      <c r="A86" s="505" t="s">
        <v>166</v>
      </c>
      <c r="B86" s="505"/>
      <c r="C86" s="505"/>
      <c r="D86" s="505"/>
      <c r="E86" s="505"/>
      <c r="F86" s="505"/>
      <c r="G86" s="505"/>
      <c r="H86" s="505"/>
      <c r="I86" s="505"/>
      <c r="J86" s="505"/>
      <c r="K86" s="505"/>
      <c r="L86" s="505"/>
      <c r="M86" s="505"/>
      <c r="N86" s="505"/>
      <c r="O86" s="505"/>
      <c r="P86" s="505"/>
    </row>
    <row r="104" spans="2:18" s="12" customFormat="1" ht="30" customHeight="1">
      <c r="B104" s="124"/>
      <c r="C104" s="13"/>
      <c r="D104" s="14"/>
      <c r="E104" s="14"/>
      <c r="F104" s="14"/>
      <c r="G104" s="14"/>
      <c r="H104" s="124"/>
      <c r="I104" s="124"/>
      <c r="J104" s="124"/>
      <c r="K104" s="124"/>
      <c r="L104" s="124"/>
      <c r="M104" s="124"/>
      <c r="N104" s="124"/>
      <c r="O104" s="124"/>
      <c r="P104" s="124"/>
      <c r="Q104" s="124"/>
      <c r="R104" s="13"/>
    </row>
    <row r="105" spans="2:18" s="12" customFormat="1" ht="18" customHeight="1">
      <c r="B105" s="124"/>
      <c r="C105" s="13"/>
      <c r="D105" s="14"/>
      <c r="E105" s="14"/>
      <c r="F105" s="14"/>
      <c r="G105" s="14"/>
      <c r="H105" s="124"/>
      <c r="I105" s="124"/>
      <c r="J105" s="124"/>
      <c r="K105" s="124"/>
      <c r="L105" s="124"/>
      <c r="M105" s="124"/>
      <c r="N105" s="124"/>
      <c r="O105" s="124"/>
      <c r="P105" s="124"/>
      <c r="Q105" s="124"/>
      <c r="R105" s="13"/>
    </row>
  </sheetData>
  <customSheetViews>
    <customSheetView guid="{9ABB1DDE-6DF1-4AB3-AD0D-30F1E5F0669B}" topLeftCell="A67">
      <selection activeCell="A82" sqref="A82:P82"/>
      <pageMargins left="0" right="0" top="0.39370078740157483" bottom="0.23622047244094491" header="0.23622047244094491" footer="0.15748031496062992"/>
      <pageSetup paperSize="9" scale="90" orientation="landscape" r:id="rId1"/>
      <headerFooter alignWithMargins="0"/>
    </customSheetView>
    <customSheetView guid="{C65B2E2E-A291-4FF7-9C65-107B865F5522}" topLeftCell="A64">
      <selection activeCell="A84" sqref="A84:P84"/>
      <pageMargins left="0" right="0" top="0.39370078740157483" bottom="0.23622047244094491" header="0.23622047244094491" footer="0.15748031496062992"/>
      <pageSetup paperSize="9" scale="90" orientation="landscape" r:id="rId2"/>
      <headerFooter alignWithMargins="0"/>
    </customSheetView>
  </customSheetViews>
  <mergeCells count="67">
    <mergeCell ref="A38:E38"/>
    <mergeCell ref="B7:P7"/>
    <mergeCell ref="O10:P11"/>
    <mergeCell ref="A10:A12"/>
    <mergeCell ref="E10:E12"/>
    <mergeCell ref="A28:F28"/>
    <mergeCell ref="A20:A22"/>
    <mergeCell ref="A24:A26"/>
    <mergeCell ref="A16:A18"/>
    <mergeCell ref="A9:I9"/>
    <mergeCell ref="A63:D63"/>
    <mergeCell ref="A54:A56"/>
    <mergeCell ref="A58:A60"/>
    <mergeCell ref="A29:D29"/>
    <mergeCell ref="A36:D36"/>
    <mergeCell ref="A37:D37"/>
    <mergeCell ref="A52:D52"/>
    <mergeCell ref="A39:A41"/>
    <mergeCell ref="A62:F62"/>
    <mergeCell ref="A43:A45"/>
    <mergeCell ref="G10:G12"/>
    <mergeCell ref="A14:P14"/>
    <mergeCell ref="A15:P15"/>
    <mergeCell ref="H10:N10"/>
    <mergeCell ref="C10:C12"/>
    <mergeCell ref="D10:D12"/>
    <mergeCell ref="F10:F12"/>
    <mergeCell ref="A81:P81"/>
    <mergeCell ref="A74:P74"/>
    <mergeCell ref="A82:P82"/>
    <mergeCell ref="M2:P2"/>
    <mergeCell ref="I3:P3"/>
    <mergeCell ref="B5:P5"/>
    <mergeCell ref="B6:P6"/>
    <mergeCell ref="A47:A49"/>
    <mergeCell ref="A30:D30"/>
    <mergeCell ref="A31:A32"/>
    <mergeCell ref="B10:B12"/>
    <mergeCell ref="A64:E64"/>
    <mergeCell ref="A65:A67"/>
    <mergeCell ref="A68:D68"/>
    <mergeCell ref="A83:P83"/>
    <mergeCell ref="G70:I70"/>
    <mergeCell ref="A78:P78"/>
    <mergeCell ref="A71:P71"/>
    <mergeCell ref="A72:P72"/>
    <mergeCell ref="A73:P73"/>
    <mergeCell ref="A53:E53"/>
    <mergeCell ref="A84:P84"/>
    <mergeCell ref="A80:P80"/>
    <mergeCell ref="A69:D69"/>
    <mergeCell ref="F69:P69"/>
    <mergeCell ref="A70:C70"/>
    <mergeCell ref="D70:F70"/>
    <mergeCell ref="M70:O70"/>
    <mergeCell ref="J70:L70"/>
    <mergeCell ref="A77:P77"/>
    <mergeCell ref="A75:P75"/>
    <mergeCell ref="A76:P76"/>
    <mergeCell ref="A79:P79"/>
    <mergeCell ref="A86:P86"/>
    <mergeCell ref="F29:P29"/>
    <mergeCell ref="F37:P37"/>
    <mergeCell ref="A85:P85"/>
    <mergeCell ref="F52:P52"/>
    <mergeCell ref="F63:P63"/>
    <mergeCell ref="A51:D51"/>
  </mergeCells>
  <phoneticPr fontId="28" type="noConversion"/>
  <pageMargins left="0" right="0" top="0.39370078740157483" bottom="0.23622047244094491" header="0.23622047244094491" footer="0.15748031496062992"/>
  <pageSetup paperSize="9" scale="79" fitToHeight="3" orientation="landscape" r:id="rId3"/>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L31"/>
  <sheetViews>
    <sheetView workbookViewId="0">
      <selection activeCell="G8" sqref="G8"/>
    </sheetView>
  </sheetViews>
  <sheetFormatPr defaultRowHeight="14.25"/>
  <cols>
    <col min="1" max="1" width="6.85546875" style="1" customWidth="1"/>
    <col min="2" max="2" width="60" style="1" customWidth="1"/>
    <col min="3" max="3" width="18.42578125" style="215" customWidth="1"/>
    <col min="4" max="4" width="13.7109375" style="215" customWidth="1"/>
    <col min="5" max="6" width="15.7109375" style="1" customWidth="1"/>
    <col min="7" max="7" width="16.42578125" style="1" customWidth="1"/>
    <col min="8" max="8" width="15.7109375" style="1" customWidth="1"/>
    <col min="9" max="9" width="14.5703125" style="1" customWidth="1"/>
    <col min="10" max="10" width="16.140625" style="1" customWidth="1"/>
    <col min="11" max="11" width="15.85546875" style="1" customWidth="1"/>
    <col min="12" max="12" width="13.7109375" style="1" customWidth="1"/>
    <col min="13" max="16384" width="9.140625" style="1"/>
  </cols>
  <sheetData>
    <row r="1" spans="1:12" ht="15">
      <c r="A1" s="259"/>
      <c r="B1" s="259"/>
      <c r="C1" s="260"/>
      <c r="D1" s="456"/>
      <c r="E1" s="456"/>
      <c r="F1" s="456"/>
      <c r="G1" s="456"/>
      <c r="H1" s="456"/>
      <c r="I1" s="456"/>
      <c r="J1" s="456"/>
      <c r="K1" s="216"/>
      <c r="L1" s="216"/>
    </row>
    <row r="2" spans="1:12">
      <c r="A2" s="259"/>
      <c r="B2" s="259"/>
      <c r="C2" s="260"/>
      <c r="D2" s="457" t="s">
        <v>52</v>
      </c>
      <c r="E2" s="457"/>
      <c r="F2" s="457"/>
      <c r="G2" s="457"/>
      <c r="H2" s="457"/>
      <c r="I2" s="457"/>
      <c r="J2" s="457"/>
      <c r="K2" s="203"/>
      <c r="L2" s="203"/>
    </row>
    <row r="3" spans="1:12" ht="18.600000000000001" customHeight="1">
      <c r="A3" s="577" t="s">
        <v>7</v>
      </c>
      <c r="B3" s="577"/>
      <c r="C3" s="577"/>
      <c r="D3" s="577"/>
      <c r="E3" s="577"/>
      <c r="F3" s="577"/>
      <c r="G3" s="577"/>
      <c r="H3" s="577"/>
      <c r="I3" s="577"/>
      <c r="J3" s="577"/>
      <c r="K3" s="217"/>
      <c r="L3" s="217"/>
    </row>
    <row r="4" spans="1:12" ht="16.149999999999999" customHeight="1">
      <c r="A4" s="259"/>
      <c r="B4" s="259"/>
      <c r="C4" s="260"/>
      <c r="D4" s="260"/>
      <c r="E4" s="259"/>
      <c r="F4" s="259"/>
      <c r="G4" s="259"/>
      <c r="H4" s="259"/>
      <c r="I4" s="259"/>
      <c r="J4" s="259"/>
    </row>
    <row r="5" spans="1:12" ht="39.75" customHeight="1" thickBot="1">
      <c r="A5" s="580" t="s">
        <v>212</v>
      </c>
      <c r="B5" s="580"/>
      <c r="C5" s="580"/>
      <c r="D5" s="580"/>
      <c r="E5" s="580"/>
      <c r="F5" s="580"/>
      <c r="G5" s="580"/>
      <c r="H5" s="580"/>
      <c r="I5" s="580"/>
      <c r="J5" s="580"/>
      <c r="K5" s="213"/>
      <c r="L5" s="213"/>
    </row>
    <row r="6" spans="1:12" ht="166.5" customHeight="1" thickBot="1">
      <c r="A6" s="220" t="s">
        <v>14</v>
      </c>
      <c r="B6" s="221" t="s">
        <v>15</v>
      </c>
      <c r="C6" s="221" t="s">
        <v>207</v>
      </c>
      <c r="D6" s="221" t="s">
        <v>208</v>
      </c>
      <c r="E6" s="221" t="s">
        <v>209</v>
      </c>
      <c r="F6" s="221" t="s">
        <v>210</v>
      </c>
      <c r="G6" s="221" t="s">
        <v>211</v>
      </c>
      <c r="H6" s="221" t="s">
        <v>203</v>
      </c>
      <c r="I6" s="221" t="s">
        <v>204</v>
      </c>
      <c r="J6" s="222" t="s">
        <v>205</v>
      </c>
      <c r="L6" s="215"/>
    </row>
    <row r="7" spans="1:12">
      <c r="A7" s="223" t="s">
        <v>30</v>
      </c>
      <c r="B7" s="570" t="s">
        <v>107</v>
      </c>
      <c r="C7" s="571"/>
      <c r="D7" s="571"/>
      <c r="E7" s="571"/>
      <c r="F7" s="571"/>
      <c r="G7" s="571"/>
      <c r="H7" s="571"/>
      <c r="I7" s="571"/>
      <c r="J7" s="572"/>
    </row>
    <row r="8" spans="1:12" ht="15.6" customHeight="1">
      <c r="A8" s="224" t="s">
        <v>32</v>
      </c>
      <c r="B8" s="225" t="s">
        <v>115</v>
      </c>
      <c r="C8" s="311">
        <f ca="1">'4_Darba efektivitāte'!C21</f>
        <v>1200</v>
      </c>
      <c r="D8" s="226">
        <f ca="1">'5_Pakalp.(h)_Darbn.likmes veid.'!P19</f>
        <v>0</v>
      </c>
      <c r="E8" s="427">
        <v>50</v>
      </c>
      <c r="F8" s="427">
        <v>50</v>
      </c>
      <c r="G8" s="427">
        <v>50</v>
      </c>
      <c r="H8" s="227">
        <f>SUM(D8:G8)</f>
        <v>150</v>
      </c>
      <c r="I8" s="227">
        <f>H8/C8</f>
        <v>0.125</v>
      </c>
      <c r="J8" s="228">
        <f>H8*36</f>
        <v>5400</v>
      </c>
    </row>
    <row r="9" spans="1:12" ht="15">
      <c r="A9" s="224" t="s">
        <v>33</v>
      </c>
      <c r="B9" s="225" t="s">
        <v>117</v>
      </c>
      <c r="C9" s="311">
        <f ca="1">'4_Darba efektivitāte'!C30</f>
        <v>800</v>
      </c>
      <c r="D9" s="226">
        <f ca="1">'5_Pakalp.(h)_Darbn.likmes veid.'!P23</f>
        <v>0</v>
      </c>
      <c r="E9" s="427">
        <v>50</v>
      </c>
      <c r="F9" s="427">
        <v>50</v>
      </c>
      <c r="G9" s="427">
        <v>50</v>
      </c>
      <c r="H9" s="227">
        <f>SUM(D9:G9)</f>
        <v>150</v>
      </c>
      <c r="I9" s="227">
        <f>H9/C9</f>
        <v>0.1875</v>
      </c>
      <c r="J9" s="228">
        <f>H9*36</f>
        <v>5400</v>
      </c>
    </row>
    <row r="10" spans="1:12" ht="15.75" thickBot="1">
      <c r="A10" s="224" t="s">
        <v>36</v>
      </c>
      <c r="B10" s="225" t="s">
        <v>118</v>
      </c>
      <c r="C10" s="311">
        <f ca="1">'4_Darba efektivitāte'!C40</f>
        <v>900</v>
      </c>
      <c r="D10" s="229">
        <f ca="1">'5_Pakalp.(h)_Darbn.likmes veid.'!P27</f>
        <v>0</v>
      </c>
      <c r="E10" s="427">
        <v>50</v>
      </c>
      <c r="F10" s="427">
        <v>50</v>
      </c>
      <c r="G10" s="427">
        <v>50</v>
      </c>
      <c r="H10" s="227">
        <f>SUM(D10:G10)</f>
        <v>150</v>
      </c>
      <c r="I10" s="227">
        <f>H10/C10</f>
        <v>0.16666666666666666</v>
      </c>
      <c r="J10" s="228">
        <f>H10*36</f>
        <v>5400</v>
      </c>
    </row>
    <row r="11" spans="1:12" ht="16.899999999999999" customHeight="1" thickBot="1">
      <c r="A11" s="566" t="s">
        <v>25</v>
      </c>
      <c r="B11" s="581"/>
      <c r="C11" s="230">
        <f t="shared" ref="C11:H11" si="0">SUM(C8:C10)</f>
        <v>2900</v>
      </c>
      <c r="D11" s="230">
        <f t="shared" si="0"/>
        <v>0</v>
      </c>
      <c r="E11" s="230">
        <f t="shared" si="0"/>
        <v>150</v>
      </c>
      <c r="F11" s="230">
        <f t="shared" si="0"/>
        <v>150</v>
      </c>
      <c r="G11" s="230">
        <f t="shared" si="0"/>
        <v>150</v>
      </c>
      <c r="H11" s="230">
        <f t="shared" si="0"/>
        <v>450</v>
      </c>
      <c r="I11" s="230">
        <f>H11/C11</f>
        <v>0.15517241379310345</v>
      </c>
      <c r="J11" s="231">
        <f>H11*36</f>
        <v>16200</v>
      </c>
    </row>
    <row r="12" spans="1:12" ht="6.6" customHeight="1" thickBot="1">
      <c r="A12" s="232"/>
      <c r="B12" s="233"/>
      <c r="C12" s="233"/>
      <c r="D12" s="233"/>
      <c r="E12" s="233"/>
      <c r="F12" s="233"/>
      <c r="G12" s="233"/>
      <c r="H12" s="233"/>
      <c r="I12" s="233"/>
      <c r="J12" s="234"/>
    </row>
    <row r="13" spans="1:12">
      <c r="A13" s="235" t="s">
        <v>31</v>
      </c>
      <c r="B13" s="570" t="s">
        <v>108</v>
      </c>
      <c r="C13" s="571"/>
      <c r="D13" s="571"/>
      <c r="E13" s="571"/>
      <c r="F13" s="571"/>
      <c r="G13" s="571"/>
      <c r="H13" s="571"/>
      <c r="I13" s="571"/>
      <c r="J13" s="572"/>
    </row>
    <row r="14" spans="1:12" ht="15">
      <c r="A14" s="224" t="s">
        <v>34</v>
      </c>
      <c r="B14" s="225" t="s">
        <v>115</v>
      </c>
      <c r="C14" s="311">
        <f>C8</f>
        <v>1200</v>
      </c>
      <c r="D14" s="226">
        <f ca="1">'5_Pakalp.(h)_Darbn.likmes veid.'!P33</f>
        <v>0</v>
      </c>
      <c r="E14" s="427">
        <v>50</v>
      </c>
      <c r="F14" s="427">
        <v>50</v>
      </c>
      <c r="G14" s="427">
        <v>50</v>
      </c>
      <c r="H14" s="227">
        <f>SUM(D14:G14)</f>
        <v>150</v>
      </c>
      <c r="I14" s="227">
        <f>H14/C14</f>
        <v>0.125</v>
      </c>
      <c r="J14" s="228">
        <f>H14*36</f>
        <v>5400</v>
      </c>
    </row>
    <row r="15" spans="1:12" ht="15.75" thickBot="1">
      <c r="A15" s="430" t="s">
        <v>35</v>
      </c>
      <c r="B15" s="431" t="s">
        <v>118</v>
      </c>
      <c r="C15" s="432">
        <f>C9</f>
        <v>800</v>
      </c>
      <c r="D15" s="433">
        <f ca="1">'5_Pakalp.(h)_Darbn.likmes veid.'!P35</f>
        <v>0</v>
      </c>
      <c r="E15" s="428">
        <v>50</v>
      </c>
      <c r="F15" s="428">
        <v>50</v>
      </c>
      <c r="G15" s="428">
        <v>50</v>
      </c>
      <c r="H15" s="434">
        <f>SUM(D15:G15)</f>
        <v>150</v>
      </c>
      <c r="I15" s="434">
        <f>H15/C15</f>
        <v>0.1875</v>
      </c>
      <c r="J15" s="435">
        <f>H15*36</f>
        <v>5400</v>
      </c>
    </row>
    <row r="16" spans="1:12" ht="15.75" thickBot="1">
      <c r="A16" s="566" t="s">
        <v>25</v>
      </c>
      <c r="B16" s="567"/>
      <c r="C16" s="236">
        <f t="shared" ref="C16:H16" si="1">SUM(C14:C15)</f>
        <v>2000</v>
      </c>
      <c r="D16" s="230">
        <f t="shared" si="1"/>
        <v>0</v>
      </c>
      <c r="E16" s="230">
        <f t="shared" si="1"/>
        <v>100</v>
      </c>
      <c r="F16" s="230">
        <f t="shared" si="1"/>
        <v>100</v>
      </c>
      <c r="G16" s="230">
        <f t="shared" si="1"/>
        <v>100</v>
      </c>
      <c r="H16" s="230">
        <f t="shared" si="1"/>
        <v>300</v>
      </c>
      <c r="I16" s="436">
        <f>H16/C16</f>
        <v>0.15</v>
      </c>
      <c r="J16" s="231">
        <f>H16*36</f>
        <v>10800</v>
      </c>
    </row>
    <row r="17" spans="1:10">
      <c r="A17" s="223" t="s">
        <v>95</v>
      </c>
      <c r="B17" s="570" t="s">
        <v>109</v>
      </c>
      <c r="C17" s="571"/>
      <c r="D17" s="571"/>
      <c r="E17" s="571"/>
      <c r="F17" s="571"/>
      <c r="G17" s="571"/>
      <c r="H17" s="571"/>
      <c r="I17" s="571"/>
      <c r="J17" s="572"/>
    </row>
    <row r="18" spans="1:10" ht="15">
      <c r="A18" s="237" t="s">
        <v>48</v>
      </c>
      <c r="B18" s="238" t="s">
        <v>115</v>
      </c>
      <c r="C18" s="312">
        <f ca="1">'4_Darba efektivitāte'!C53</f>
        <v>100</v>
      </c>
      <c r="D18" s="316">
        <f ca="1">'5_Pakalp.(h)_Darbn.likmes veid.'!P42</f>
        <v>0</v>
      </c>
      <c r="E18" s="428">
        <v>50</v>
      </c>
      <c r="F18" s="428">
        <v>50</v>
      </c>
      <c r="G18" s="428">
        <v>50</v>
      </c>
      <c r="H18" s="239">
        <f>SUM(D18:G18)</f>
        <v>150</v>
      </c>
      <c r="I18" s="239">
        <f>H18/C18</f>
        <v>1.5</v>
      </c>
      <c r="J18" s="240">
        <f>H18*36</f>
        <v>5400</v>
      </c>
    </row>
    <row r="19" spans="1:10" ht="15">
      <c r="A19" s="237" t="s">
        <v>213</v>
      </c>
      <c r="B19" s="238" t="s">
        <v>117</v>
      </c>
      <c r="C19" s="312">
        <f ca="1">'4_Darba efektivitāte'!C54</f>
        <v>100</v>
      </c>
      <c r="D19" s="316">
        <f ca="1">'5_Pakalp.(h)_Darbn.likmes veid.'!P46</f>
        <v>0</v>
      </c>
      <c r="E19" s="428">
        <v>50</v>
      </c>
      <c r="F19" s="428">
        <v>50</v>
      </c>
      <c r="G19" s="428">
        <v>50</v>
      </c>
      <c r="H19" s="239">
        <f>SUM(D19:G19)</f>
        <v>150</v>
      </c>
      <c r="I19" s="239">
        <f>H19/C19</f>
        <v>1.5</v>
      </c>
      <c r="J19" s="240">
        <f>H19*36</f>
        <v>5400</v>
      </c>
    </row>
    <row r="20" spans="1:10" ht="15.75" thickBot="1">
      <c r="A20" s="237" t="s">
        <v>214</v>
      </c>
      <c r="B20" s="238" t="s">
        <v>118</v>
      </c>
      <c r="C20" s="312">
        <f ca="1">'4_Darba efektivitāte'!C55</f>
        <v>100</v>
      </c>
      <c r="D20" s="316">
        <f ca="1">'5_Pakalp.(h)_Darbn.likmes veid.'!P50</f>
        <v>0</v>
      </c>
      <c r="E20" s="428">
        <v>50</v>
      </c>
      <c r="F20" s="428">
        <v>50</v>
      </c>
      <c r="G20" s="428">
        <v>50</v>
      </c>
      <c r="H20" s="239">
        <f>SUM(D20:G20)</f>
        <v>150</v>
      </c>
      <c r="I20" s="239">
        <f>H20/C20</f>
        <v>1.5</v>
      </c>
      <c r="J20" s="240">
        <f>H20*36</f>
        <v>5400</v>
      </c>
    </row>
    <row r="21" spans="1:10" ht="15.75" thickBot="1">
      <c r="A21" s="568" t="s">
        <v>25</v>
      </c>
      <c r="B21" s="576"/>
      <c r="C21" s="241">
        <f t="shared" ref="C21:H21" si="2">SUM(C18:C20)</f>
        <v>300</v>
      </c>
      <c r="D21" s="242">
        <f t="shared" si="2"/>
        <v>0</v>
      </c>
      <c r="E21" s="242">
        <f t="shared" si="2"/>
        <v>150</v>
      </c>
      <c r="F21" s="242">
        <f t="shared" si="2"/>
        <v>150</v>
      </c>
      <c r="G21" s="242">
        <f t="shared" si="2"/>
        <v>150</v>
      </c>
      <c r="H21" s="242">
        <f t="shared" si="2"/>
        <v>450</v>
      </c>
      <c r="I21" s="242">
        <f>H21/C21</f>
        <v>1.5</v>
      </c>
      <c r="J21" s="243">
        <f>H21*36</f>
        <v>16200</v>
      </c>
    </row>
    <row r="22" spans="1:10">
      <c r="A22" s="235" t="s">
        <v>105</v>
      </c>
      <c r="B22" s="583" t="s">
        <v>110</v>
      </c>
      <c r="C22" s="584"/>
      <c r="D22" s="584"/>
      <c r="E22" s="584"/>
      <c r="F22" s="584"/>
      <c r="G22" s="584"/>
      <c r="H22" s="584"/>
      <c r="I22" s="584"/>
      <c r="J22" s="585"/>
    </row>
    <row r="23" spans="1:10" ht="15">
      <c r="A23" s="237" t="s">
        <v>49</v>
      </c>
      <c r="B23" s="244" t="s">
        <v>115</v>
      </c>
      <c r="C23" s="313">
        <f>C18</f>
        <v>100</v>
      </c>
      <c r="D23" s="317">
        <f ca="1">'5_Pakalp.(h)_Darbn.likmes veid.'!P57</f>
        <v>0</v>
      </c>
      <c r="E23" s="427">
        <v>50</v>
      </c>
      <c r="F23" s="427">
        <v>50</v>
      </c>
      <c r="G23" s="427">
        <v>50</v>
      </c>
      <c r="H23" s="245">
        <f>SUM(D23:G23)</f>
        <v>150</v>
      </c>
      <c r="I23" s="245">
        <f>H23/C23</f>
        <v>1.5</v>
      </c>
      <c r="J23" s="246">
        <f>H23*36</f>
        <v>5400</v>
      </c>
    </row>
    <row r="24" spans="1:10" ht="15.75" thickBot="1">
      <c r="A24" s="437" t="s">
        <v>50</v>
      </c>
      <c r="B24" s="438" t="s">
        <v>118</v>
      </c>
      <c r="C24" s="439">
        <f>C19</f>
        <v>100</v>
      </c>
      <c r="D24" s="440">
        <f ca="1">'5_Pakalp.(h)_Darbn.likmes veid.'!P61</f>
        <v>0</v>
      </c>
      <c r="E24" s="428">
        <v>50</v>
      </c>
      <c r="F24" s="428">
        <v>50</v>
      </c>
      <c r="G24" s="428">
        <v>50</v>
      </c>
      <c r="H24" s="239">
        <f>SUM(D24:G24)</f>
        <v>150</v>
      </c>
      <c r="I24" s="239">
        <f>H24/C24</f>
        <v>1.5</v>
      </c>
      <c r="J24" s="240">
        <f>H24*36</f>
        <v>5400</v>
      </c>
    </row>
    <row r="25" spans="1:10" ht="16.899999999999999" customHeight="1" thickBot="1">
      <c r="A25" s="568" t="s">
        <v>25</v>
      </c>
      <c r="B25" s="569"/>
      <c r="C25" s="441">
        <f t="shared" ref="C25:H25" si="3">SUM(C23:C24)</f>
        <v>200</v>
      </c>
      <c r="D25" s="242">
        <f t="shared" si="3"/>
        <v>0</v>
      </c>
      <c r="E25" s="242">
        <f t="shared" si="3"/>
        <v>100</v>
      </c>
      <c r="F25" s="242">
        <f t="shared" si="3"/>
        <v>100</v>
      </c>
      <c r="G25" s="242">
        <f t="shared" si="3"/>
        <v>100</v>
      </c>
      <c r="H25" s="242">
        <f t="shared" si="3"/>
        <v>300</v>
      </c>
      <c r="I25" s="242">
        <f>H25/C25</f>
        <v>1.5</v>
      </c>
      <c r="J25" s="243">
        <f>H25*36</f>
        <v>10800</v>
      </c>
    </row>
    <row r="26" spans="1:10" ht="14.45" customHeight="1">
      <c r="A26" s="223" t="s">
        <v>106</v>
      </c>
      <c r="B26" s="573" t="s">
        <v>99</v>
      </c>
      <c r="C26" s="574"/>
      <c r="D26" s="574"/>
      <c r="E26" s="574"/>
      <c r="F26" s="574"/>
      <c r="G26" s="574"/>
      <c r="H26" s="574"/>
      <c r="I26" s="574"/>
      <c r="J26" s="575"/>
    </row>
    <row r="27" spans="1:10" ht="14.45" customHeight="1" thickBot="1">
      <c r="A27" s="247" t="s">
        <v>215</v>
      </c>
      <c r="B27" s="248" t="s">
        <v>97</v>
      </c>
      <c r="C27" s="315" t="s">
        <v>97</v>
      </c>
      <c r="D27" s="314">
        <f ca="1">'5_Pakalp.(h)_Darbn.likmes veid.'!P68</f>
        <v>0</v>
      </c>
      <c r="E27" s="429">
        <v>50</v>
      </c>
      <c r="F27" s="429">
        <v>50</v>
      </c>
      <c r="G27" s="429">
        <v>50</v>
      </c>
      <c r="H27" s="249">
        <f>SUM(D27:G27)</f>
        <v>150</v>
      </c>
      <c r="I27" s="249">
        <f>H27/(C11+C16+C21+C25)</f>
        <v>2.7777777777777776E-2</v>
      </c>
      <c r="J27" s="250">
        <f>H27*36</f>
        <v>5400</v>
      </c>
    </row>
    <row r="28" spans="1:10" ht="14.45" customHeight="1" thickBot="1">
      <c r="A28" s="578" t="s">
        <v>25</v>
      </c>
      <c r="B28" s="582"/>
      <c r="C28" s="251" t="str">
        <f t="shared" ref="C28:J28" si="4">C27</f>
        <v>Visi objekti</v>
      </c>
      <c r="D28" s="252">
        <f t="shared" si="4"/>
        <v>0</v>
      </c>
      <c r="E28" s="252">
        <f t="shared" si="4"/>
        <v>50</v>
      </c>
      <c r="F28" s="252">
        <f t="shared" si="4"/>
        <v>50</v>
      </c>
      <c r="G28" s="252">
        <f t="shared" si="4"/>
        <v>50</v>
      </c>
      <c r="H28" s="252">
        <f t="shared" si="4"/>
        <v>150</v>
      </c>
      <c r="I28" s="252">
        <f t="shared" si="4"/>
        <v>2.7777777777777776E-2</v>
      </c>
      <c r="J28" s="253">
        <f t="shared" si="4"/>
        <v>5400</v>
      </c>
    </row>
    <row r="29" spans="1:10" ht="14.45" customHeight="1" thickBot="1">
      <c r="A29" s="578" t="s">
        <v>216</v>
      </c>
      <c r="B29" s="579"/>
      <c r="C29" s="579"/>
      <c r="D29" s="579"/>
      <c r="E29" s="579"/>
      <c r="F29" s="579"/>
      <c r="G29" s="579"/>
      <c r="H29" s="254">
        <f>H11+H16+H21+H25+H28</f>
        <v>1650</v>
      </c>
      <c r="I29" s="254" t="s">
        <v>206</v>
      </c>
      <c r="J29" s="254">
        <f>J11+J16+J21+J25+J28</f>
        <v>59400</v>
      </c>
    </row>
    <row r="30" spans="1:10" ht="9" customHeight="1">
      <c r="A30" s="255"/>
      <c r="B30" s="255"/>
      <c r="C30" s="255"/>
      <c r="D30" s="255"/>
      <c r="E30" s="255"/>
      <c r="F30" s="255"/>
      <c r="G30" s="255"/>
      <c r="H30" s="255"/>
      <c r="I30" s="256"/>
      <c r="J30" s="256"/>
    </row>
    <row r="31" spans="1:10" ht="10.9" customHeight="1">
      <c r="A31" s="214"/>
      <c r="B31" s="214"/>
      <c r="C31" s="214"/>
      <c r="D31" s="318"/>
      <c r="E31" s="214"/>
      <c r="F31" s="214"/>
      <c r="G31" s="214"/>
      <c r="H31" s="214"/>
      <c r="I31" s="214"/>
      <c r="J31" s="214"/>
    </row>
  </sheetData>
  <customSheetViews>
    <customSheetView guid="{9ABB1DDE-6DF1-4AB3-AD0D-30F1E5F0669B}" topLeftCell="A43">
      <selection activeCell="A31" sqref="A31"/>
      <pageMargins left="0.11811023622047245" right="0.11811023622047245" top="0" bottom="0" header="0.31496062992125984" footer="0.31496062992125984"/>
      <pageSetup paperSize="9" orientation="landscape" r:id="rId1"/>
    </customSheetView>
    <customSheetView guid="{C65B2E2E-A291-4FF7-9C65-107B865F5522}" topLeftCell="A49">
      <selection activeCell="A31" sqref="A31"/>
      <pageMargins left="0.11811023622047245" right="0.11811023622047245" top="0" bottom="0" header="0.31496062992125984" footer="0.31496062992125984"/>
      <pageSetup paperSize="9" orientation="landscape" r:id="rId2"/>
    </customSheetView>
  </customSheetViews>
  <mergeCells count="15">
    <mergeCell ref="A29:G29"/>
    <mergeCell ref="B13:J13"/>
    <mergeCell ref="A5:J5"/>
    <mergeCell ref="B7:J7"/>
    <mergeCell ref="A11:B11"/>
    <mergeCell ref="A28:B28"/>
    <mergeCell ref="B22:J22"/>
    <mergeCell ref="A16:B16"/>
    <mergeCell ref="A25:B25"/>
    <mergeCell ref="B17:J17"/>
    <mergeCell ref="B26:J26"/>
    <mergeCell ref="A21:B21"/>
    <mergeCell ref="D1:J1"/>
    <mergeCell ref="D2:J2"/>
    <mergeCell ref="A3:J3"/>
  </mergeCells>
  <phoneticPr fontId="28" type="noConversion"/>
  <pageMargins left="0.11811023622047245" right="0.11811023622047245" top="0" bottom="0" header="0.31496062992125984" footer="0.31496062992125984"/>
  <pageSetup paperSize="9" scale="76" orientation="landscape" r:id="rId3"/>
</worksheet>
</file>

<file path=xl/worksheets/sheet4.xml><?xml version="1.0" encoding="utf-8"?>
<worksheet xmlns="http://schemas.openxmlformats.org/spreadsheetml/2006/main" xmlns:r="http://schemas.openxmlformats.org/officeDocument/2006/relationships">
  <sheetPr>
    <pageSetUpPr fitToPage="1"/>
  </sheetPr>
  <dimension ref="A1:J34"/>
  <sheetViews>
    <sheetView workbookViewId="0">
      <selection activeCell="K16" sqref="K16"/>
    </sheetView>
  </sheetViews>
  <sheetFormatPr defaultRowHeight="14.25"/>
  <cols>
    <col min="1" max="1" width="6.85546875" style="1" customWidth="1"/>
    <col min="2" max="2" width="41.5703125" style="1" customWidth="1"/>
    <col min="3" max="3" width="17.5703125" style="215" customWidth="1"/>
    <col min="4" max="4" width="18.140625" style="215" customWidth="1"/>
    <col min="5" max="5" width="15.7109375" style="1" customWidth="1"/>
    <col min="6" max="6" width="14.42578125" style="1" customWidth="1"/>
    <col min="7" max="7" width="16.140625" style="1" customWidth="1"/>
    <col min="8" max="8" width="15.85546875" style="1" customWidth="1"/>
    <col min="9" max="9" width="13.7109375" style="1" customWidth="1"/>
    <col min="10" max="16384" width="9.140625" style="1"/>
  </cols>
  <sheetData>
    <row r="1" spans="1:9" ht="15">
      <c r="A1" s="259"/>
      <c r="B1" s="259"/>
      <c r="C1" s="260"/>
      <c r="D1" s="260"/>
      <c r="E1" s="456"/>
      <c r="F1" s="456"/>
      <c r="G1" s="456"/>
      <c r="H1" s="216"/>
      <c r="I1" s="216"/>
    </row>
    <row r="2" spans="1:9">
      <c r="A2" s="259"/>
      <c r="B2" s="259"/>
      <c r="C2" s="260"/>
      <c r="D2" s="260"/>
      <c r="E2" s="457" t="s">
        <v>52</v>
      </c>
      <c r="F2" s="457"/>
      <c r="G2" s="457"/>
      <c r="H2" s="203"/>
      <c r="I2" s="203"/>
    </row>
    <row r="3" spans="1:9" ht="18.600000000000001" customHeight="1">
      <c r="A3" s="577" t="s">
        <v>58</v>
      </c>
      <c r="B3" s="577"/>
      <c r="C3" s="577"/>
      <c r="D3" s="577"/>
      <c r="E3" s="577"/>
      <c r="F3" s="577"/>
      <c r="G3" s="262"/>
      <c r="H3" s="217"/>
      <c r="I3" s="217"/>
    </row>
    <row r="4" spans="1:9" ht="15.75" thickBot="1">
      <c r="A4" s="586" t="s">
        <v>104</v>
      </c>
      <c r="B4" s="586"/>
      <c r="C4" s="586"/>
      <c r="D4" s="586"/>
      <c r="E4" s="259"/>
      <c r="F4" s="259"/>
      <c r="G4" s="259"/>
    </row>
    <row r="5" spans="1:9" ht="79.5" customHeight="1" thickBot="1">
      <c r="A5" s="263" t="s">
        <v>39</v>
      </c>
      <c r="B5" s="264" t="s">
        <v>61</v>
      </c>
      <c r="C5" s="265" t="s">
        <v>111</v>
      </c>
      <c r="D5" s="266" t="s">
        <v>112</v>
      </c>
      <c r="E5" s="259"/>
      <c r="F5" s="259"/>
      <c r="G5" s="259"/>
    </row>
    <row r="6" spans="1:9" ht="15">
      <c r="A6" s="267" t="s">
        <v>30</v>
      </c>
      <c r="B6" s="268" t="s">
        <v>107</v>
      </c>
      <c r="C6" s="269">
        <f ca="1">'6_Tāme'!H11</f>
        <v>450</v>
      </c>
      <c r="D6" s="219">
        <f ca="1">'6_Tāme'!J11</f>
        <v>16200</v>
      </c>
      <c r="E6" s="259"/>
      <c r="F6" s="259"/>
      <c r="G6" s="259"/>
    </row>
    <row r="7" spans="1:9" ht="15">
      <c r="A7" s="270" t="s">
        <v>31</v>
      </c>
      <c r="B7" s="271" t="s">
        <v>108</v>
      </c>
      <c r="C7" s="272">
        <f ca="1">'6_Tāme'!H16</f>
        <v>300</v>
      </c>
      <c r="D7" s="218">
        <f ca="1">'6_Tāme'!J16</f>
        <v>10800</v>
      </c>
      <c r="E7" s="259"/>
      <c r="F7" s="259"/>
      <c r="G7" s="259"/>
    </row>
    <row r="8" spans="1:9" ht="15">
      <c r="A8" s="273" t="s">
        <v>95</v>
      </c>
      <c r="B8" s="274" t="s">
        <v>109</v>
      </c>
      <c r="C8" s="275">
        <f ca="1">'6_Tāme'!H21</f>
        <v>450</v>
      </c>
      <c r="D8" s="276">
        <f ca="1">'6_Tāme'!J21</f>
        <v>16200</v>
      </c>
      <c r="E8" s="259"/>
      <c r="F8" s="259"/>
      <c r="G8" s="259"/>
    </row>
    <row r="9" spans="1:9" ht="19.5" customHeight="1">
      <c r="A9" s="277" t="s">
        <v>105</v>
      </c>
      <c r="B9" s="278" t="s">
        <v>110</v>
      </c>
      <c r="C9" s="279">
        <f ca="1">'6_Tāme'!H25</f>
        <v>300</v>
      </c>
      <c r="D9" s="280">
        <f ca="1">'6_Tāme'!J25</f>
        <v>10800</v>
      </c>
      <c r="E9" s="259"/>
      <c r="F9" s="259"/>
      <c r="G9" s="259"/>
    </row>
    <row r="10" spans="1:9" ht="18" customHeight="1" thickBot="1">
      <c r="A10" s="281" t="s">
        <v>106</v>
      </c>
      <c r="B10" s="282" t="s">
        <v>99</v>
      </c>
      <c r="C10" s="283">
        <f ca="1">'6_Tāme'!H28</f>
        <v>150</v>
      </c>
      <c r="D10" s="284">
        <f ca="1">'6_Tāme'!J28</f>
        <v>5400</v>
      </c>
      <c r="E10" s="259"/>
      <c r="F10" s="259"/>
      <c r="G10" s="259"/>
    </row>
    <row r="11" spans="1:9" ht="35.25" customHeight="1" thickBot="1">
      <c r="A11" s="588" t="s">
        <v>124</v>
      </c>
      <c r="B11" s="589"/>
      <c r="C11" s="285">
        <f>SUM(C6:C10)</f>
        <v>1650</v>
      </c>
      <c r="D11" s="286">
        <f>SUM(D6:D10)</f>
        <v>59400</v>
      </c>
      <c r="E11" s="259"/>
      <c r="F11" s="287"/>
      <c r="G11" s="259"/>
    </row>
    <row r="12" spans="1:9" ht="15">
      <c r="A12" s="590" t="s">
        <v>62</v>
      </c>
      <c r="B12" s="591"/>
      <c r="C12" s="288">
        <f>C11*21%</f>
        <v>346.5</v>
      </c>
      <c r="D12" s="289">
        <f>D11*21%</f>
        <v>12474</v>
      </c>
      <c r="E12" s="259"/>
      <c r="F12" s="259"/>
      <c r="G12" s="259"/>
    </row>
    <row r="13" spans="1:9" ht="15" customHeight="1" thickBot="1">
      <c r="A13" s="592" t="s">
        <v>59</v>
      </c>
      <c r="B13" s="593"/>
      <c r="C13" s="290">
        <f>C11+C12</f>
        <v>1996.5</v>
      </c>
      <c r="D13" s="291">
        <f>D11+D12</f>
        <v>71874</v>
      </c>
      <c r="E13" s="259"/>
      <c r="F13" s="259"/>
      <c r="G13" s="259"/>
    </row>
    <row r="14" spans="1:9">
      <c r="A14" s="259"/>
      <c r="B14" s="259"/>
      <c r="C14" s="260"/>
      <c r="D14" s="260"/>
      <c r="E14" s="259"/>
      <c r="F14" s="259"/>
      <c r="G14" s="259"/>
    </row>
    <row r="15" spans="1:9" ht="21.75" customHeight="1" thickBot="1">
      <c r="A15" s="594" t="s">
        <v>8</v>
      </c>
      <c r="B15" s="594"/>
      <c r="C15" s="594"/>
      <c r="D15" s="594"/>
      <c r="E15" s="594"/>
      <c r="F15" s="594"/>
      <c r="G15" s="594"/>
    </row>
    <row r="16" spans="1:9" ht="129" customHeight="1" thickBot="1">
      <c r="A16" s="292" t="s">
        <v>39</v>
      </c>
      <c r="B16" s="293" t="s">
        <v>15</v>
      </c>
      <c r="C16" s="265" t="s">
        <v>40</v>
      </c>
      <c r="D16" s="265" t="s">
        <v>114</v>
      </c>
      <c r="E16" s="265" t="s">
        <v>41</v>
      </c>
      <c r="F16" s="265" t="s">
        <v>218</v>
      </c>
      <c r="G16" s="294" t="s">
        <v>217</v>
      </c>
    </row>
    <row r="17" spans="1:10" ht="16.5" customHeight="1">
      <c r="A17" s="340" t="s">
        <v>37</v>
      </c>
      <c r="B17" s="295" t="s">
        <v>42</v>
      </c>
      <c r="C17" s="296" t="s">
        <v>120</v>
      </c>
      <c r="D17" s="442">
        <v>0</v>
      </c>
      <c r="E17" s="443">
        <v>0</v>
      </c>
      <c r="F17" s="297">
        <v>0</v>
      </c>
      <c r="G17" s="298">
        <f t="shared" ref="G17:G22" si="0">D17*E17*F17</f>
        <v>0</v>
      </c>
    </row>
    <row r="18" spans="1:10" ht="15.75">
      <c r="A18" s="341" t="s">
        <v>38</v>
      </c>
      <c r="B18" s="299" t="s">
        <v>43</v>
      </c>
      <c r="C18" s="300" t="s">
        <v>120</v>
      </c>
      <c r="D18" s="444">
        <v>0</v>
      </c>
      <c r="E18" s="445">
        <v>0</v>
      </c>
      <c r="F18" s="301">
        <v>0</v>
      </c>
      <c r="G18" s="302">
        <f t="shared" si="0"/>
        <v>0</v>
      </c>
    </row>
    <row r="19" spans="1:10" ht="14.25" customHeight="1">
      <c r="A19" s="341" t="s">
        <v>100</v>
      </c>
      <c r="B19" s="299" t="s">
        <v>44</v>
      </c>
      <c r="C19" s="300" t="s">
        <v>120</v>
      </c>
      <c r="D19" s="444">
        <v>0</v>
      </c>
      <c r="E19" s="445">
        <v>0</v>
      </c>
      <c r="F19" s="301">
        <v>0</v>
      </c>
      <c r="G19" s="302">
        <f t="shared" si="0"/>
        <v>0</v>
      </c>
    </row>
    <row r="20" spans="1:10" ht="15.75">
      <c r="A20" s="341" t="s">
        <v>101</v>
      </c>
      <c r="B20" s="299" t="s">
        <v>45</v>
      </c>
      <c r="C20" s="300" t="s">
        <v>120</v>
      </c>
      <c r="D20" s="444">
        <v>0</v>
      </c>
      <c r="E20" s="445">
        <v>0</v>
      </c>
      <c r="F20" s="301">
        <v>0</v>
      </c>
      <c r="G20" s="302">
        <f t="shared" si="0"/>
        <v>0</v>
      </c>
    </row>
    <row r="21" spans="1:10" ht="15.75">
      <c r="A21" s="341" t="s">
        <v>102</v>
      </c>
      <c r="B21" s="299" t="s">
        <v>46</v>
      </c>
      <c r="C21" s="300" t="s">
        <v>120</v>
      </c>
      <c r="D21" s="444">
        <v>0</v>
      </c>
      <c r="E21" s="445">
        <v>0</v>
      </c>
      <c r="F21" s="301">
        <v>0</v>
      </c>
      <c r="G21" s="302">
        <f t="shared" si="0"/>
        <v>0</v>
      </c>
    </row>
    <row r="22" spans="1:10" ht="18.75" customHeight="1" thickBot="1">
      <c r="A22" s="342" t="s">
        <v>119</v>
      </c>
      <c r="B22" s="303" t="s">
        <v>47</v>
      </c>
      <c r="C22" s="448" t="s">
        <v>121</v>
      </c>
      <c r="D22" s="446">
        <v>0</v>
      </c>
      <c r="E22" s="447">
        <v>0</v>
      </c>
      <c r="F22" s="304">
        <v>0</v>
      </c>
      <c r="G22" s="305">
        <f t="shared" si="0"/>
        <v>0</v>
      </c>
    </row>
    <row r="23" spans="1:10" ht="18" customHeight="1" thickBot="1">
      <c r="A23" s="595" t="s">
        <v>125</v>
      </c>
      <c r="B23" s="596"/>
      <c r="C23" s="596"/>
      <c r="D23" s="596"/>
      <c r="E23" s="596"/>
      <c r="F23" s="596"/>
      <c r="G23" s="257">
        <f>SUM(G17:G22)</f>
        <v>0</v>
      </c>
    </row>
    <row r="24" spans="1:10" ht="85.5" customHeight="1" thickBot="1">
      <c r="A24" s="597" t="s">
        <v>9</v>
      </c>
      <c r="B24" s="598"/>
      <c r="C24" s="598"/>
      <c r="D24" s="598"/>
      <c r="E24" s="598"/>
      <c r="F24" s="598"/>
      <c r="G24" s="599"/>
    </row>
    <row r="25" spans="1:10">
      <c r="A25" s="259"/>
      <c r="B25" s="259"/>
      <c r="C25" s="260"/>
      <c r="D25" s="260"/>
      <c r="E25" s="259"/>
      <c r="F25" s="259"/>
      <c r="G25" s="259"/>
    </row>
    <row r="26" spans="1:10" ht="15.75" customHeight="1" thickBot="1">
      <c r="A26" s="587" t="s">
        <v>10</v>
      </c>
      <c r="B26" s="587"/>
      <c r="C26" s="587"/>
      <c r="D26" s="587"/>
      <c r="E26" s="258"/>
      <c r="F26" s="258"/>
      <c r="G26" s="259"/>
    </row>
    <row r="27" spans="1:10" ht="92.25" customHeight="1" thickBot="1">
      <c r="A27" s="292" t="s">
        <v>39</v>
      </c>
      <c r="B27" s="293" t="s">
        <v>15</v>
      </c>
      <c r="C27" s="265" t="s">
        <v>40</v>
      </c>
      <c r="D27" s="294" t="s">
        <v>60</v>
      </c>
      <c r="E27" s="306"/>
      <c r="F27" s="307"/>
      <c r="G27" s="259"/>
    </row>
    <row r="28" spans="1:10" ht="30">
      <c r="A28" s="343" t="s">
        <v>23</v>
      </c>
      <c r="B28" s="308" t="s">
        <v>219</v>
      </c>
      <c r="C28" s="309" t="s">
        <v>51</v>
      </c>
      <c r="D28" s="310">
        <v>0</v>
      </c>
      <c r="E28" s="259"/>
      <c r="F28" s="256"/>
      <c r="G28" s="259"/>
    </row>
    <row r="29" spans="1:10" ht="30.75" thickBot="1">
      <c r="A29" s="344" t="s">
        <v>24</v>
      </c>
      <c r="B29" s="338" t="s">
        <v>220</v>
      </c>
      <c r="C29" s="339" t="s">
        <v>51</v>
      </c>
      <c r="D29" s="310">
        <v>0</v>
      </c>
      <c r="E29" s="259"/>
      <c r="F29" s="256"/>
      <c r="G29" s="259"/>
    </row>
    <row r="30" spans="1:10" ht="135" customHeight="1" thickBot="1">
      <c r="A30" s="597" t="s">
        <v>11</v>
      </c>
      <c r="B30" s="598"/>
      <c r="C30" s="598"/>
      <c r="D30" s="599"/>
      <c r="E30" s="259"/>
      <c r="F30" s="259"/>
      <c r="G30" s="259"/>
    </row>
    <row r="31" spans="1:10">
      <c r="A31" s="259"/>
      <c r="B31" s="259"/>
      <c r="C31" s="260"/>
      <c r="D31" s="260"/>
      <c r="E31" s="259"/>
      <c r="F31" s="259"/>
      <c r="G31" s="259"/>
    </row>
    <row r="32" spans="1:10" ht="39" customHeight="1">
      <c r="A32" s="600" t="s">
        <v>12</v>
      </c>
      <c r="B32" s="600"/>
      <c r="C32" s="600"/>
      <c r="D32" s="600"/>
      <c r="E32" s="600"/>
      <c r="F32" s="600"/>
      <c r="G32" s="600"/>
      <c r="H32" s="345"/>
      <c r="I32" s="345"/>
      <c r="J32" s="345"/>
    </row>
    <row r="33" spans="1:10" ht="29.25" customHeight="1">
      <c r="A33" s="600" t="s">
        <v>13</v>
      </c>
      <c r="B33" s="600"/>
      <c r="C33" s="600"/>
      <c r="D33" s="600"/>
      <c r="E33" s="600"/>
      <c r="F33" s="600"/>
      <c r="G33" s="600"/>
      <c r="H33" s="345"/>
      <c r="I33" s="345"/>
      <c r="J33" s="345"/>
    </row>
    <row r="34" spans="1:10" customFormat="1" ht="12.75">
      <c r="A34" s="337"/>
      <c r="B34" s="337"/>
      <c r="C34" s="337"/>
      <c r="D34" s="337"/>
      <c r="E34" s="337"/>
      <c r="F34" s="337"/>
      <c r="G34" s="337"/>
      <c r="H34" s="337"/>
      <c r="I34" s="337"/>
      <c r="J34" s="337"/>
    </row>
  </sheetData>
  <customSheetViews>
    <customSheetView guid="{9ABB1DDE-6DF1-4AB3-AD0D-30F1E5F0669B}" topLeftCell="A37">
      <selection activeCell="C37" sqref="C37"/>
      <pageMargins left="0.11811023622047245" right="0.11811023622047245" top="0" bottom="0" header="0.31496062992125984" footer="0.31496062992125984"/>
      <pageSetup paperSize="9" orientation="landscape" r:id="rId1"/>
    </customSheetView>
    <customSheetView guid="{C65B2E2E-A291-4FF7-9C65-107B865F5522}" topLeftCell="A25">
      <selection activeCell="I32" sqref="H32:I32"/>
      <pageMargins left="0.11811023622047245" right="0.11811023622047245" top="0" bottom="0" header="0.31496062992125984" footer="0.31496062992125984"/>
      <pageSetup paperSize="9" orientation="landscape" r:id="rId2"/>
    </customSheetView>
  </customSheetViews>
  <mergeCells count="14">
    <mergeCell ref="A32:G32"/>
    <mergeCell ref="A33:G33"/>
    <mergeCell ref="A30:D30"/>
    <mergeCell ref="E2:G2"/>
    <mergeCell ref="E1:G1"/>
    <mergeCell ref="A4:D4"/>
    <mergeCell ref="A26:D26"/>
    <mergeCell ref="A3:F3"/>
    <mergeCell ref="A11:B11"/>
    <mergeCell ref="A12:B12"/>
    <mergeCell ref="A13:B13"/>
    <mergeCell ref="A15:G15"/>
    <mergeCell ref="A23:F23"/>
    <mergeCell ref="A24:G24"/>
  </mergeCells>
  <phoneticPr fontId="28" type="noConversion"/>
  <pageMargins left="0.11811023622047245" right="0.11811023622047245" top="0" bottom="0" header="0.31496062992125984" footer="0.31496062992125984"/>
  <pageSetup paperSize="9" scale="7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4_Darba efektivitāte</vt:lpstr>
      <vt:lpstr>5_Pakalp.(h)_Darbn.likmes veid.</vt:lpstr>
      <vt:lpstr>6_Tāme</vt:lpstr>
      <vt:lpstr>7_Finanšu piedāvājums</vt:lpstr>
      <vt:lpstr>'4_Darba efektivitāte'!Print_Area</vt:lpstr>
      <vt:lpstr>'5_Pakalp.(h)_Darbn.likmes veid.'!Print_Area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dc:creator>
  <cp:lastModifiedBy>Janis Ozolins</cp:lastModifiedBy>
  <cp:lastPrinted>2019-11-19T19:09:28Z</cp:lastPrinted>
  <dcterms:created xsi:type="dcterms:W3CDTF">2012-05-24T06:26:19Z</dcterms:created>
  <dcterms:modified xsi:type="dcterms:W3CDTF">2020-08-12T09:51:25Z</dcterms:modified>
</cp:coreProperties>
</file>